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3"/>
  </bookViews>
  <sheets>
    <sheet name="EK-A" sheetId="1" r:id="rId1"/>
    <sheet name="EK-B-TV" sheetId="2" r:id="rId2"/>
    <sheet name="EK-B-Radyo" sheetId="3" r:id="rId3"/>
    <sheet name="EK-C" sheetId="4" r:id="rId4"/>
  </sheets>
  <definedNames/>
  <calcPr fullCalcOnLoad="1"/>
</workbook>
</file>

<file path=xl/sharedStrings.xml><?xml version="1.0" encoding="utf-8"?>
<sst xmlns="http://schemas.openxmlformats.org/spreadsheetml/2006/main" count="590" uniqueCount="308">
  <si>
    <t>1 YILDIZ/PANSİYON</t>
  </si>
  <si>
    <t>0-100 m² arası</t>
  </si>
  <si>
    <t>GRUP</t>
  </si>
  <si>
    <t>DÜZEY</t>
  </si>
  <si>
    <t>ORTAM</t>
  </si>
  <si>
    <t>YAYIN İÇERİĞİ</t>
  </si>
  <si>
    <t>1.GRUP</t>
  </si>
  <si>
    <t xml:space="preserve">ULUSAL DÜZEYDE YAYIN </t>
  </si>
  <si>
    <t>KARASAL</t>
  </si>
  <si>
    <t>GENEL</t>
  </si>
  <si>
    <t>2.GRUP</t>
  </si>
  <si>
    <t xml:space="preserve">BÖLGESEL DÜZEYDE YAYIN </t>
  </si>
  <si>
    <t>II-2.A</t>
  </si>
  <si>
    <t>3.GRUP</t>
  </si>
  <si>
    <t>4.GRUP</t>
  </si>
  <si>
    <t>UYDU</t>
  </si>
  <si>
    <t>5.GRUP</t>
  </si>
  <si>
    <t>KABLO (tek il)</t>
  </si>
  <si>
    <t>6.GRUP</t>
  </si>
  <si>
    <t xml:space="preserve">YEREL DÜZEYDE YAYIN </t>
  </si>
  <si>
    <t>7.GRUP</t>
  </si>
  <si>
    <t>II-7.A</t>
  </si>
  <si>
    <t>OPERATÖR KURULUŞLAR</t>
  </si>
  <si>
    <t>I.8.A</t>
  </si>
  <si>
    <t>I.8.B</t>
  </si>
  <si>
    <t>I-1.A</t>
  </si>
  <si>
    <t>I.8.C</t>
  </si>
  <si>
    <t>I.9.A</t>
  </si>
  <si>
    <t xml:space="preserve">UYDU </t>
  </si>
  <si>
    <t>KABLO</t>
  </si>
  <si>
    <t>IV-1.A</t>
  </si>
  <si>
    <t>V-1.A</t>
  </si>
  <si>
    <t>V-3.A</t>
  </si>
  <si>
    <t>OTOBÜS İÇİNDE  MÜZİK KULLANIM YILLIK OTOBÜS BAŞINA</t>
  </si>
  <si>
    <t>KABLO (Tek İl)</t>
  </si>
  <si>
    <t xml:space="preserve">DİJİTAL </t>
  </si>
  <si>
    <t>DİJİTAL</t>
  </si>
  <si>
    <t xml:space="preserve">DİJİTAL DÜZEYDE YAYIN </t>
  </si>
  <si>
    <t>DÜZEY GRUPLARI</t>
  </si>
  <si>
    <t>GENEL 1</t>
  </si>
  <si>
    <t>GENEL 2</t>
  </si>
  <si>
    <t>GENEL 3</t>
  </si>
  <si>
    <t>KABLO 1 (çok il)</t>
  </si>
  <si>
    <t>KABLO 2 (çok il)</t>
  </si>
  <si>
    <t xml:space="preserve">5 YILDIZ/1.SINIF </t>
  </si>
  <si>
    <t xml:space="preserve">4 YILDIZ/2.SINIF </t>
  </si>
  <si>
    <t xml:space="preserve">3 YILDIZ </t>
  </si>
  <si>
    <t xml:space="preserve">2 YILDIZ </t>
  </si>
  <si>
    <t xml:space="preserve">4 YILDIZ </t>
  </si>
  <si>
    <t xml:space="preserve">1 YILDIZ/PANSİYON </t>
  </si>
  <si>
    <t>ULUSAL DÜZEYDE YAYIN</t>
  </si>
  <si>
    <t>BÖLGESEL DÜZEYDE YAYIN</t>
  </si>
  <si>
    <t>YEREL DÜZEYDE YAYIN</t>
  </si>
  <si>
    <t xml:space="preserve">7 YILDIZ </t>
  </si>
  <si>
    <t>UÇAK İÇİNDE  MÜZİK KULLANIM YILLIK UÇAK BAŞINA</t>
  </si>
  <si>
    <t>UÇAK KAPALI DEVRE MÜZİK YAYINI KANAL BAŞI x REPERTUAR DEĞİŞİKLİĞİ*</t>
  </si>
  <si>
    <t>Ulusal Genel 1                                     ( 80Milyon YTL ve Üzeri Gelir*)</t>
  </si>
  <si>
    <t>Ulusal Genel 2                                     ( 60-80Milyon YTL Arası Gelir*)</t>
  </si>
  <si>
    <t>Ulusal Genel 3                                     ( 40-60Milyon YTL Arası Gelir*)</t>
  </si>
  <si>
    <t>Ulusal Genel 4                                     ( 10-40Milyon YTL Arası Gelir*)</t>
  </si>
  <si>
    <t>Ulusal Genel 5                                 (0-10Milyon YTL Arası Gelir*)</t>
  </si>
  <si>
    <t xml:space="preserve">Bölgesel Genel                     </t>
  </si>
  <si>
    <t>UYDU 1. GRUP / 1 Milyon YTL ve Üzeri Gelir</t>
  </si>
  <si>
    <t>UYDU 2.GRUP/ 0-1 Milyon YTL Arası Gelir</t>
  </si>
  <si>
    <t>KABLO 1. GRUP / 1 Milyon YTL ve Üzeri Gelir</t>
  </si>
  <si>
    <t>KABLO 2. GRUP /  0-1 Milyon YTL Arası Gelir</t>
  </si>
  <si>
    <t xml:space="preserve">Yerel Genel </t>
  </si>
  <si>
    <t>Her mahal, tarife uyarınca dahil olduğu kategori kapsamında lisanslanır.</t>
  </si>
  <si>
    <t>Her mahal, tarife uyarınca dahil olduğu kategori kapsamında %50 indirimli olarak lisanslanır.</t>
  </si>
  <si>
    <t>Sınıflandırma kapsamında olmayan diğer mahaller müziğin kullanımının niteliğine ve faaliyet sağladığı katkı gözönüne alınarak yukarıda belirlenen kategorilere dahil edilir.</t>
  </si>
  <si>
    <t>SPOR SALONU STADYUM -MAX KİŞİ KAPASİTESİ x asgari bedel</t>
  </si>
  <si>
    <t>0-250 m² arası</t>
  </si>
  <si>
    <t>OTOBÜS YILLIK TÜM OTOBÜSLER FİRMA BAŞINA</t>
  </si>
  <si>
    <t>1.KONAKLAMA TESİSLERİ OTEL-TATİL KÖYÜ-MOTEL-APART OTEL-HOSTEL-PANSİYON-KAMPİNG-BELEDİYE BELGELİ TESİS</t>
  </si>
  <si>
    <t>2.C ÇAY BAHÇESİ - KAHVEHANE</t>
  </si>
  <si>
    <t>3.SAĞLIK MERKEZLERİ (Termal Turizmi tesisleri/Sağlık Rehabilitasyon ve Bakım Tesisleri/Temalı Plaj Tesisleri)</t>
  </si>
  <si>
    <t>4. KÜLTÜREL ETKİNLİKLER- SERGİ - DANS VB. GÖSTERİ - FUAR - KONGRE - FESTİVAL - KONSER-TİYATRO-SİNEMA ALAN VE MERKEZLERİ - LUNAPARKLAR / STADYUMLAR VB. MAHALLER</t>
  </si>
  <si>
    <t>4. A SİNEMA - TİYATRO - OPERET - GÖSTERİ - KONSER MERKEZLERİ</t>
  </si>
  <si>
    <t>4. B FUAR - FESTİVAL - ŞENLİK - TÖREN GÖSTERİ VE MÜSABAKA ALANLARI</t>
  </si>
  <si>
    <t>4.C STADYUMLAR VE SPOR SALONLARI</t>
  </si>
  <si>
    <t>4. D SİRKLER VE LUNAPARKLAR</t>
  </si>
  <si>
    <t>0 - 500 m² için</t>
  </si>
  <si>
    <t>4.E BALO VE DÜĞÜN SALONLARI</t>
  </si>
  <si>
    <t>0 - 100 m² için</t>
  </si>
  <si>
    <t>4.F  DEFİLE, AÇILIŞ, ETKİNLİK, ÖZEL EĞLENCE PARTİLERİ VE DİĞER GÜNLÜK ORGANİZASYONLAR</t>
  </si>
  <si>
    <t>0 - 250 m² için</t>
  </si>
  <si>
    <t xml:space="preserve">5. REKREASYON TESİSLERİ </t>
  </si>
  <si>
    <t>6. ÖZEL TESİSLER</t>
  </si>
  <si>
    <t>8. TERMİNALLER</t>
  </si>
  <si>
    <t xml:space="preserve">8.B KARA ULAŞIM ARAÇLARI  </t>
  </si>
  <si>
    <t>8.C DEMİRYOLU ULAŞIM ARAÇLARI</t>
  </si>
  <si>
    <t>8.D DENİZ ULAŞIM ARAÇLARI     (Şehirlerarası ve Milletlerarası Yolcu Gemileri, Deniz Otobüsü, Feribot, Tekne )</t>
  </si>
  <si>
    <t xml:space="preserve">8.E HAVA ULAŞIM ARAÇLARI  </t>
  </si>
  <si>
    <t>9. EĞİTİM VE ÖĞRETİM KURUMLARININ TİCARİ AMAÇLA KULLANILAN DİNLENCE,SİNEMA VE GÖSTERİ YERLERİ</t>
  </si>
  <si>
    <t>10. 50m²'DEN BÜYÜK UMUMA AÇIK DİĞER MAHALLER</t>
  </si>
  <si>
    <t xml:space="preserve"> 11.DİĞER KULLANIMLAR</t>
  </si>
  <si>
    <t>11.A MÜZİK KUTULARI - KİOSKLAR - KARAOKELER</t>
  </si>
  <si>
    <t>11.B SANTRAL BEKLETME MÜZİKLERİ</t>
  </si>
  <si>
    <t>1 - 10  HAT ARASI HAT BAŞINA</t>
  </si>
  <si>
    <t>EK HER HAT İÇİN</t>
  </si>
  <si>
    <t>FİRMA BAŞINA TÜM HATLAR DAHİL</t>
  </si>
  <si>
    <t>0-100 m²</t>
  </si>
  <si>
    <t>MEKANİK MÜZİK YAYINI  0-100 m²</t>
  </si>
  <si>
    <t xml:space="preserve">MEKANİK MÜZİK YAYINI  0-100 m² </t>
  </si>
  <si>
    <t>Ek her m2</t>
  </si>
  <si>
    <t xml:space="preserve">Ek her m² </t>
  </si>
  <si>
    <t>0-1000 m² arası</t>
  </si>
  <si>
    <t>7. A MARKETLER-MAĞAZALAR</t>
  </si>
  <si>
    <t>7.B TİCARET MERKEZLERİ ALIŞVERİŞ MERKEZLERİ-</t>
  </si>
  <si>
    <t xml:space="preserve">Ek her 500 m² </t>
  </si>
  <si>
    <t>Ek her 100 m² için</t>
  </si>
  <si>
    <t>DENİZ TAŞIMACILIĞI 0-50 YOLCU</t>
  </si>
  <si>
    <t>Abone Gelirinin %3'ü</t>
  </si>
  <si>
    <t xml:space="preserve">Dijital Yayın </t>
  </si>
  <si>
    <t>Coğrafi Bölge</t>
  </si>
  <si>
    <t>İndirim Oranı</t>
  </si>
  <si>
    <t xml:space="preserve">Kalkınmada 1. Derece Öncelikli İller </t>
  </si>
  <si>
    <t>NÜFUS ARALIĞI</t>
  </si>
  <si>
    <t>İNDİRİM ORANI</t>
  </si>
  <si>
    <t>250.000-500.000</t>
  </si>
  <si>
    <t>500.000-1.000.000</t>
  </si>
  <si>
    <t>1.000.000-2.000.000</t>
  </si>
  <si>
    <t>2.000.000-3.000.000</t>
  </si>
  <si>
    <t>İç Anadolu  Bölgesi</t>
  </si>
  <si>
    <t>Karadeniz Bölgesi</t>
  </si>
  <si>
    <t>Doğu Anadolu Bölgesi</t>
  </si>
  <si>
    <t>G. Doğu Anadolu Bölgesi</t>
  </si>
  <si>
    <t>UYDU 1</t>
  </si>
  <si>
    <t xml:space="preserve">UYDU 2 </t>
  </si>
  <si>
    <t xml:space="preserve">DİJİTAL YAYIN </t>
  </si>
  <si>
    <t>Ek her m² için</t>
  </si>
  <si>
    <t>İNDİRİM VE UYGULAMA ESASLARI</t>
  </si>
  <si>
    <t xml:space="preserve">1) Bir yıl içinde altı aydan az süreyle çalışan umuma açık mahallere ilgili tarifeleri %50 indirimli olarak uygulanır.  </t>
  </si>
  <si>
    <t>3) Tarifelerde yer alan fiyatların tümü YTL cinsinden olup KDV dahil değildir. Fiyatın yıl, gün, kişi başı veya araç başı vb. ait olduğu her alt grupta ayrıca belirtilmiştir.</t>
  </si>
  <si>
    <t>2 ) Aynı kişi veya firmaya ait bulunan market, mağaza, restoran, cafelerde 10 adetten, otellerde ve alışveriş merkezlerinde ise 3 adetten fazla sayıda işletme zincir işletmeler olarak kabul edilir ve bu işletmelere % 10 zincir indirimi uygulanır.</t>
  </si>
  <si>
    <t>KOMPARTMAN BAŞINA</t>
  </si>
  <si>
    <t>DENİZ TAŞIMACILIĞI 51 YOLCU VE ÜZERİ  KİŞİ BAŞI</t>
  </si>
  <si>
    <t>5)Kanal başına olan uçak tarifesi her bir kanalda en fazla 20 eser için geçerlidir.</t>
  </si>
  <si>
    <t>Ek her 100 m2</t>
  </si>
  <si>
    <t xml:space="preserve">2.EĞLENCE TESİSLERİ -EĞLENCE YERİ-GECE KULÜBÜ-DİSKOTEK-PAVYON-GAZİNO-BAR( KAFE -BAR)-TAVERNA-KABARE-ÖZEL PLAJLAR </t>
  </si>
  <si>
    <t>7. MARKETLER-MAĞAZALAR-TİCARET MERKEZLERİ ALIŞVERİŞ MERKEZLERİ</t>
  </si>
  <si>
    <t xml:space="preserve">4) Mahallerin alanlarındaki artışların hesaplanmasında tarifelerdeki aralıklar esas alınır. </t>
  </si>
  <si>
    <t>3.A SAĞLIK MERKEZLERİ (Termal Turizm Tesisleri - Sağlık, Rehabilitasyon ve Bakım Tesisleri)</t>
  </si>
  <si>
    <t>2.A 1.RESTORAN - CAFE</t>
  </si>
  <si>
    <t>2.A 2. LOKANTA</t>
  </si>
  <si>
    <t>Yataklı tesislerde otel tarifeleri esas alınır.</t>
  </si>
  <si>
    <t>DANS GÖSTERİ/MÜZİKAL ÜCRETSİZ -MAX KİŞİ KAPASİTESİ x</t>
  </si>
  <si>
    <t>FİLM FESTİVALİ KİŞİ BAŞI</t>
  </si>
  <si>
    <t>KONSER BAŞINA ASGARİ</t>
  </si>
  <si>
    <t>MÜZİK KUTUSU BAŞINA</t>
  </si>
  <si>
    <t>KARAOKE BAŞINA</t>
  </si>
  <si>
    <t>3.000.000-5.000.000</t>
  </si>
  <si>
    <t>5.000.000 ve üstü</t>
  </si>
  <si>
    <t>MESAM</t>
  </si>
  <si>
    <t>MSG</t>
  </si>
  <si>
    <t>MÜ-YAP</t>
  </si>
  <si>
    <t>MÜYORBİR</t>
  </si>
  <si>
    <t>TOPLAM</t>
  </si>
  <si>
    <t>MEKANİK MÜZİK YAYINI  0-50 m²</t>
  </si>
  <si>
    <t xml:space="preserve">MEKANİK MÜZİK YAYINI  0-50 m² </t>
  </si>
  <si>
    <t>0-50 m²</t>
  </si>
  <si>
    <t>MESAM +MSG</t>
  </si>
  <si>
    <t>SERGİ, FUAR, PANAYIR VS GÜNLÜK ETKİNLİK MEKANİK MÜZİK 0-1000 m²</t>
  </si>
  <si>
    <t>KONSER ORGANİZATÖRÜ/MAHALLİ Gişe Hasılatının</t>
  </si>
  <si>
    <t>KONSER /OPERA ÜCRETSİZ -MAX KİŞİ KAPASİTESİ x</t>
  </si>
  <si>
    <t>OPERA Gişe Hasılatının</t>
  </si>
  <si>
    <t>DANS GÖSTERİ/MÜZİKAL Gişe Hasılatının</t>
  </si>
  <si>
    <t>SİNEMA  MERKEZLERİ Gişe Hasılatının</t>
  </si>
  <si>
    <t>TİYATRO MERKEZLERİ Gişe Hasılatının</t>
  </si>
  <si>
    <t>SİNEMA TİYATRO MERKEZLERİ ÜCRETSİZ -MAX KİŞİ KAPASİTESİ x</t>
  </si>
  <si>
    <t>0-50 m² arası</t>
  </si>
  <si>
    <t>8.A TERMİNALLER - OTOBÜS TERMİNALLERİ - GARLAR, HAVAALANLARI - İSKELELER</t>
  </si>
  <si>
    <t>UÇAK İNİŞ VE KALKIŞTA GENEL MÜZİK KULLANIMI FİRMA BAŞINA YILLIK</t>
  </si>
  <si>
    <t>0-50.000</t>
  </si>
  <si>
    <t>50.000-100.000</t>
  </si>
  <si>
    <t>100.000-250.000</t>
  </si>
  <si>
    <t>COĞRAFİ BÖLGE</t>
  </si>
  <si>
    <t>Akdeniz-Ege-Marmara</t>
  </si>
  <si>
    <t xml:space="preserve">İç Anadolu-Karadeniz </t>
  </si>
  <si>
    <t>Doğu Anadolu-Güney Doğu Anadolu</t>
  </si>
  <si>
    <t>Kalkınmada Öncelikli Bölgeler</t>
  </si>
  <si>
    <t>Büyükşehirde olmayan mahallere %5 indirim yapılır.</t>
  </si>
  <si>
    <t>Umumi Mahallere bulundukları coğrafi  bölgeye göre aşağıdaki indirimler uygulanır:</t>
  </si>
  <si>
    <t>Umumi Mahallere bulundukları ilçe nüfusuna göre aşağıdaki indirimler uygulanır:</t>
  </si>
  <si>
    <t>1.A FİYATLAR ODA FİYATINI İÇERİR, ODA DIŞINDAKİ DİĞER MEKANLAR AYRICA TARİFELENDİRİLİR.</t>
  </si>
  <si>
    <t>1.B FİYATLAR ODAYA ENDEKSLİDİR, TARİFE OTELDEKİ TÜM MEKANLARI İÇERİR</t>
  </si>
  <si>
    <t>MEKANİK VE CANLI MÜZİK YAYINI  0-100 m²</t>
  </si>
  <si>
    <t>MEKANİK VE CANLI MÜZİK YAYINI  0-50 m²</t>
  </si>
  <si>
    <t>2.B 1.CLUB - TAVERNA - BAR - CAFE/BAR -BEACH BAR - GAZİNO</t>
  </si>
  <si>
    <t xml:space="preserve">*Eğlence Merkezleri : Bünyesinde birden fazla 2. maddede belirtilen mekanlardan bulunduran komplexler </t>
  </si>
  <si>
    <t>2.B.2. DİSCO - EĞLENCE MERKEZLERİ</t>
  </si>
  <si>
    <t>2.B 3.RESTORAN/BAR</t>
  </si>
  <si>
    <t>MÜYAP</t>
  </si>
  <si>
    <t>ÖNGÖRÜLEN TOPLAM</t>
  </si>
  <si>
    <t>Abone Gelirinin %4'ü</t>
  </si>
  <si>
    <t>MÜYAP+MÜYORBİR</t>
  </si>
  <si>
    <t>Kurulum Bedelinin %3'ü</t>
  </si>
  <si>
    <t>KABLO PLATFORM İŞLETMECİLERİ (Minimum 100.000 Abone Üzerinden)</t>
  </si>
  <si>
    <t>UYDU PLATFORM İŞLETMECİLERİ (Minimum 100.000 Abone Üzerinden)</t>
  </si>
  <si>
    <t>DİJİTAL PLATFORM İŞLETMECİLERİ (Minimum 100.000 Abone Üzerinden)</t>
  </si>
  <si>
    <t>PLATFORM İŞLETMECİLERİ ÜCRETSİZ (Minimum 100.000 Abone Üzerinden)</t>
  </si>
  <si>
    <t>ESER SAHİPLERİ GELİR %</t>
  </si>
  <si>
    <t>BAĞLANTILI HAK SAHİPLERİ GELİR %</t>
  </si>
  <si>
    <t xml:space="preserve"> TOPLAM GELİR %</t>
  </si>
  <si>
    <t>B- YEREL RTV'LER İÇİN NÜFUS İNDİRİM ORANLARI</t>
  </si>
  <si>
    <t>Mekanik Müzik yayını için Ek her m2</t>
  </si>
  <si>
    <t>MEKANİK VE CANLI MÜZİK YAYINI  ek her m2</t>
  </si>
  <si>
    <t>MEKANİK MÜZİK YAYINI Ek her m2</t>
  </si>
  <si>
    <t>Mekanik ve canlı Müzik yayını için Ek her m2</t>
  </si>
  <si>
    <t>Mekanik Müzik Ek her m2</t>
  </si>
  <si>
    <t>Mekanik ve Canlı Müzik Ek her m2</t>
  </si>
  <si>
    <t>Abone Gelirinin % 1,30'u</t>
  </si>
  <si>
    <t>Abone Gelirinin % 0,70'i</t>
  </si>
  <si>
    <t>Abone Gelirinin % 1'si</t>
  </si>
  <si>
    <t>Abone Gelirinin %0,975'i</t>
  </si>
  <si>
    <t>Abone Gelirinin %0,6825'i</t>
  </si>
  <si>
    <t>Abone Gelirinin %0,3675'i</t>
  </si>
  <si>
    <t>7) 4/A kategorisinde MUYAP ve MÜYORBİR için belirlenen bedeller müziğin mekanik olarak kullanılması halinde uygulanır.</t>
  </si>
  <si>
    <t>8) Artan m²'ler için tarife belirlenmeyen  mekanlarda matemetiksel doğru orantı üzerinden hesaplama yapılır.</t>
  </si>
  <si>
    <t>9) Diğer bölge indirimlerinde ana barem olarak Akdeniz -Ege-Marmara Bölgesinin Büyükşehir tarifesi esas alınır ve yüzde indirimleri bu ana barem üzerinden yapılır.</t>
  </si>
  <si>
    <t>10) A Sınıfı içinde bulunan ve turizm merkezi ve alanı olarak Bakanlar Kurulu Kararı ile ilan edilen bölgelere Büyükşehir bünyesinde olmasalar bile indirim uygulanmaz.</t>
  </si>
  <si>
    <t xml:space="preserve">12) Şehir ve Devlet Tiyatroları için belirlenen bedel minimum bedel olup, tiyatro tarafından telif hakları için ayırılan ödenek telif bedeli olarak tahsil edilir. </t>
  </si>
  <si>
    <t>I.</t>
  </si>
  <si>
    <t>TÜRKİYE RADYO TELEVİZYON KURUMU</t>
  </si>
  <si>
    <t>EK B'DE YER ALAN SINIFLANDIRMADA BELİRLENEN TARİFELER UYARINCA HER BİR TV VE RADYO KANALI LİSANSLANIR</t>
  </si>
  <si>
    <t>MESAM &amp; MSG GELİR TARİFESİ</t>
  </si>
  <si>
    <t>MÜYORBİR GELİR TARİFESİ</t>
  </si>
  <si>
    <t>II.</t>
  </si>
  <si>
    <t>TÜRKİYE SINIRLARI İÇİNDE TÜRK MEVZUATINA UYGUN KURULMUŞ DİJİTAL VE HER TÜRLÜ ORTAMDA İNTERNET DE DAHİL OLMAK ÜZERE İŞARET, SES VE/VEYA GÖRÜNTÜ NAKLİNE YARAYAN ARAÇLARLA WEB CASTING, SIMULCASTING, STREAMING VE DİĞER TÜRLERDE İLETİM YAPAN DİĞER KURULUŞLAR</t>
  </si>
  <si>
    <t>MOBİL ORTAMDA MONO-POLY FORMATINDA ZİL SESİ MELODİSİ TARİFESİ (MONO-POLY) ASGARİ AYLIK</t>
  </si>
  <si>
    <t>İçerik sağlayıcı ve servis sağlayıcının, MESAM ve MSG repertuarından elde ettiği toplam kazançtan (KDV, özel iletişim vergisi, hazine payı) kesildikten sonra kalan tutar olan net gelirin %19’i</t>
  </si>
  <si>
    <t xml:space="preserve">Eser başına minimum 0,15 YTL </t>
  </si>
  <si>
    <t>-</t>
  </si>
  <si>
    <t>MOBİL ORTAMDA ZİL SESİ OLARAK GERÇEK SES YÜKLEME TARİFESİ ASGARİ AYLIK</t>
  </si>
  <si>
    <t>İçerik sağlayıcı ve servis sağlayıcının, MESAM ve MSG repertuarından elde ettiği toplam kazançtan (KDV, özel iletişim vergisi, hazine payı) kesildikten sonra kalan tutar olan net gelirin %15’i</t>
  </si>
  <si>
    <t>İçerik sağlayıcı ve servis sağlayıcının, MÜYORBİR repertuarından elde ettiği toplam kazançtan (KDV, özel iletişim vergisi, hazine payı) kesildikten sonra kalan tutar olan net gelirin %8’i</t>
  </si>
  <si>
    <t xml:space="preserve">Eser başına minimum 0,08 YTL </t>
  </si>
  <si>
    <t>MOBİL ORTAMDA ESER (FULL TRACK)/VİDEO YÜKLEME  TARİFESİ ASGARİ AYLIK</t>
  </si>
  <si>
    <t>İçerik sağlayıcı ve servis sağlayıcının, MÜYORBİR  repertuarından elde ettiği toplam kazançtan (KDV, özel iletişim vergisi, hazine payı) kesildikten sonra kalan tutar olan net gelirin %8’i</t>
  </si>
  <si>
    <t>MOBİL ORTAMDA  DİNLEME (STREAMİNG ON DEMAND) TARİFESİ ASGARİ AYLIK</t>
  </si>
  <si>
    <t>İçerik sağlayıcı ve Servis sağlayıcının, MESAM ve MSG repertuarından elde ettiği toplam kazançtan (KDV, özel iletişim vergisi, hazine payı) kesildikten sonra kalan tutar olan net gelirin %12’si</t>
  </si>
  <si>
    <t>İçerik sağlayıcı ve Servis sağlayıcının, MÜYORBİR  repertuarından elde ettiği toplam kazançtan (KDV, özel iletişim vergisi, hazine payı) kesildikten sonra kalan tutar olan net gelirin %8’i</t>
  </si>
  <si>
    <t>MOBİL ORTAMDA ABONELİK SİSTEMİ ARACILIĞIYLA MÜZİK ESERLERİNİN KULLANIMI</t>
  </si>
  <si>
    <t>KDV, özel iletişim vergisi, hazine payı kesildikten sonra kalan abonelik gelirinin %15'i</t>
  </si>
  <si>
    <t>KDV, özel iletişim vergisi, hazine payı kesildikten sonra kalan abonelik gelirinin %8'i</t>
  </si>
  <si>
    <t>MÜZİK ESERİ SÖZÜ İNDİRME TARİFESİ ASGARİ AYLIK</t>
  </si>
  <si>
    <t>İçerik sağlayıcı ve Servis sağlayıcının, MESAM ve MSG repertuarından elde ettiği toplam kazançtan (KDV, özel iletişim vergisi, hazine payı) kesildikten sonra kalan tutar olan net gelirin %10’u</t>
  </si>
  <si>
    <t>Her bir telefon için eser başına 0,20 YTL</t>
  </si>
  <si>
    <t xml:space="preserve">Eser başına minimum 0,10 YTL </t>
  </si>
  <si>
    <t>MOBİL TELEFONA SABİTLEME TARİFESİ (EMBEDDED RİNGTONE)</t>
  </si>
  <si>
    <t>Her bir telefon için eser başına 0,10 YTL</t>
  </si>
  <si>
    <t>SESLİ YANIT SİSTEMİ (IVR)/ SEKRETERCELL ASGARİ AYLIK</t>
  </si>
  <si>
    <t>İçerik sağlayıcı ve Servis sağlayıcının, MÜYORBİR repertuarından elde ettiği toplam kazançtan (KDV, özel iletişim vergisi, hazine payı) kesildikten sonra kalan tutar olan net gelirin %5’u</t>
  </si>
  <si>
    <t>ÖZEL KARŞILAMA SERVİSİ ASGARİ AYLIK</t>
  </si>
  <si>
    <t>İNTERNETTEN YÜKLEME ASGARİ AYLIK</t>
  </si>
  <si>
    <t xml:space="preserve">MESAM ve MSG repertuarından elde edilen  gelirin %12’si </t>
  </si>
  <si>
    <t xml:space="preserve">MÜYORBİR repertuarından elde edilen  gelirin %8’si </t>
  </si>
  <si>
    <t>İNTERNETTEN DİNLEME (STREAMING ON DEMAND) ASGARİ AYLIK</t>
  </si>
  <si>
    <t>MESAM ve MSG repertuarından elde edilen gelirin %12’si</t>
  </si>
  <si>
    <t>MÜYORBİR repertuarından elde edilen gelirin %12’si</t>
  </si>
  <si>
    <t>İNTERNETTEN FON MÜZİĞİ OLARAK DİNLEME  ESER BAŞINA ASGARİ AYLIK</t>
  </si>
  <si>
    <t>WEB RADYO * ASGARİ YILLIK</t>
  </si>
  <si>
    <t>Site gelirlerinin % 7,5'i</t>
  </si>
  <si>
    <t>Site gelirlerinin % 5,5'i</t>
  </si>
  <si>
    <t>WEB TV* ASGARİ YILLIK</t>
  </si>
  <si>
    <t>III.</t>
  </si>
  <si>
    <t>3984 SAYILI KANUNUN 3.i MADDESİ UYARINCA YAYIN YAPAN KAPALI DEVRE YAYIN SİSTEMLERİ</t>
  </si>
  <si>
    <t>KAPALI DEVRE YAYIN SİSTEMİ İÇİNDE YAYIN YAPAN KURULUŞLAR, YAYININ YAPILDIĞI MAHAL KAPSAMINDA TARİFELENDİRİLİR.</t>
  </si>
  <si>
    <t>*ÇOK KANALLI OLMASI HALİNDE EKLENEN HER BİR KANAL BAŞINA YÜZDE 30 İNDİRİMLİ TARİFE UYGULANIR</t>
  </si>
  <si>
    <t>** TARİFE FİYATLARINA KDV DAHİL DEĞİLDİR.</t>
  </si>
  <si>
    <t>MESAM-MSG-MÜYAP-MÜYORBİR ORTAK TARİFELERİ 2008</t>
  </si>
  <si>
    <t>*MESLEK BİRLİKLERİNCE AŞAĞIDA BELİRLENEN TARİFELER ORTAK LİSANS SÖZLEŞMESİ KAPSAMINDA TEK BİR BEDEL OLARAK UYGULANACAKTIR.</t>
  </si>
  <si>
    <t xml:space="preserve">11)Yukarıda belirtilen kategorilerde yer alan "mekanik ve canlı müzik" ibaresi azami haftada iki gün müziğin canlı olarak kullanımını kapsar.Müziğin haftada iki günden fazla canlı olarak kullanımında eser sahibi meslek birlikleri mekanik tarifelerinin 2 katı üzerinden işlem yapılır. </t>
  </si>
  <si>
    <t>13) İl merkezinde bulunan ilçelerde nüfus indirimi için il merkezinin toplam nüfusu baz alınır.</t>
  </si>
  <si>
    <r>
      <t>1)</t>
    </r>
    <r>
      <rPr>
        <sz val="10"/>
        <color indexed="8"/>
        <rFont val="Verdana"/>
        <family val="2"/>
      </rPr>
      <t xml:space="preserve"> Gelir : Yayın Kuruluşunun KDV ve RTÜK payı düşüldükten sonra elde ettiği toplam brüt gelir(reklam,barter,sponsorluk ve diğer tüm gelirler)</t>
    </r>
  </si>
  <si>
    <r>
      <t xml:space="preserve">2) </t>
    </r>
    <r>
      <rPr>
        <sz val="10"/>
        <color indexed="8"/>
        <rFont val="Verdana"/>
        <family val="2"/>
      </rPr>
      <t>Yayınları müzik haricinde belirli bir konu üzerine yoğunlaşmış ve bir gün içerisindeki tüm yayın akışındaki toplam müzik yayını en fazla 3 saat olan kuruluşlar TEMATİK olarak kabul edilir ve bu kuruluşlara %30 indirim uygulanır.</t>
    </r>
  </si>
  <si>
    <r>
      <t>3)</t>
    </r>
    <r>
      <rPr>
        <sz val="10"/>
        <rFont val="Verdana"/>
        <family val="2"/>
      </rPr>
      <t>Toplam müzik yayını ibaresi müzik, eğlence, haber vb. programlarda doğrudan yayınlanan müziklerle film, dizi, reklam, tanıtım vb. yapımlarda yer alan müzik kullanımlarının tamamını ifade eder.</t>
    </r>
  </si>
  <si>
    <r>
      <t xml:space="preserve">4) </t>
    </r>
    <r>
      <rPr>
        <sz val="10"/>
        <color indexed="8"/>
        <rFont val="Verdana"/>
        <family val="2"/>
      </rPr>
      <t xml:space="preserve"> Müzik Radyo ve TV: Bir gün içerisindeki toplam doğrudan müzik yayını %50 den fazla olan radyo ve  TV kuruluşlarını ifade eder. Müzik kanallarının ödemesi gereken asgari yıllık tutar dahil oldukları kategorinin %25  fazlasıdır.</t>
    </r>
  </si>
  <si>
    <r>
      <t xml:space="preserve">5) </t>
    </r>
    <r>
      <rPr>
        <sz val="10"/>
        <color indexed="8"/>
        <rFont val="Verdana"/>
        <family val="2"/>
      </rPr>
      <t>Yeniden iletilen yayınlar için kablo, uydu ve/veya dijital platform operatörlerinden yukarıda belirtilen oranda yeniden iletim bedeli alınır.</t>
    </r>
  </si>
  <si>
    <r>
      <t xml:space="preserve">6) </t>
    </r>
    <r>
      <rPr>
        <sz val="10"/>
        <color indexed="8"/>
        <rFont val="Verdana"/>
        <family val="2"/>
      </rPr>
      <t xml:space="preserve"> Yayınlarını ulusal düzey haricinde gerçekleştiren yayın kuruluşlarının, yayınlarına ayrıca kablo ve/veya uydu ve/veya digital ortamdan da erişilebilmesi durumunda yayın kuruluşu, ilk yayınının yanında eriştiği nüfusla bağlantılı olarak dahil olduğu kablo/uydu/digital ortam tarifesi üzerinden de ayrıca tarifelendirilir. </t>
    </r>
  </si>
  <si>
    <r>
      <t>7)</t>
    </r>
    <r>
      <rPr>
        <sz val="10"/>
        <color indexed="8"/>
        <rFont val="Verdana"/>
        <family val="2"/>
      </rPr>
      <t xml:space="preserve"> Ulusal yayın kuruluşlarının yurtdışına uydudan yayın yapması halinde lisans bedeli üzerinden %25 artış yapılır.</t>
    </r>
  </si>
  <si>
    <r>
      <t xml:space="preserve">9) </t>
    </r>
    <r>
      <rPr>
        <sz val="10"/>
        <rFont val="Verdana"/>
        <family val="2"/>
      </rPr>
      <t>İl merkezinde bulunan ilçelerde nüfus indirimi için il merkezinin toplam nüfusu baz alınır.</t>
    </r>
  </si>
  <si>
    <r>
      <t xml:space="preserve">10) </t>
    </r>
    <r>
      <rPr>
        <sz val="10"/>
        <color indexed="8"/>
        <rFont val="Verdana"/>
        <family val="2"/>
      </rPr>
      <t>Yukarıda belirtilen tarife sadece Marmara-Akdeniz-Ege Bölgelerindeki Büyükşehir statüsündeki illerde geçerlidir. Diğer illerdeki yayın kuruluşları için aşağıdaki indirim esasları uygulanır:</t>
    </r>
  </si>
  <si>
    <r>
      <t xml:space="preserve">11) </t>
    </r>
    <r>
      <rPr>
        <sz val="10"/>
        <rFont val="Verdana"/>
        <family val="2"/>
      </rPr>
      <t>Tarife fiyatlarına KDV dahil değildir.</t>
    </r>
  </si>
  <si>
    <r>
      <t>9)</t>
    </r>
    <r>
      <rPr>
        <sz val="10"/>
        <color indexed="8"/>
        <rFont val="Verdana"/>
        <family val="2"/>
      </rPr>
      <t xml:space="preserve"> İl merkezinde bulunan ilçelerde nüfus indirimi için il merkezinin toplam nüfusu baz alınır.</t>
    </r>
  </si>
  <si>
    <r>
      <t xml:space="preserve">11) </t>
    </r>
    <r>
      <rPr>
        <sz val="10"/>
        <color indexed="8"/>
        <rFont val="Verdana"/>
        <family val="2"/>
      </rPr>
      <t xml:space="preserve"> Tarife fiyatlarına KDV dahil değildir.</t>
    </r>
  </si>
  <si>
    <r>
      <t>a)</t>
    </r>
    <r>
      <rPr>
        <sz val="10"/>
        <rFont val="Verdana"/>
        <family val="2"/>
      </rPr>
      <t xml:space="preserve"> Otel içi restoran, bar, disko, vb. gibi mekanlar 1.A   kapsamı dışındadır. Bu mahallere kendi tarifeleri üzerinden %25 indirimli uygulanarak ayrıca fiyatlandırılır.</t>
    </r>
  </si>
  <si>
    <r>
      <t>b)</t>
    </r>
    <r>
      <rPr>
        <sz val="10"/>
        <rFont val="Verdana"/>
        <family val="2"/>
      </rPr>
      <t xml:space="preserve"> Tatil Köyleri içi restoran, bar, disko, vb. gibi mekanları 1.A kapsamı dışındadır. Bu mahaller kendi tarifeleri üzerinden %25 indirimli uygulanarak ayrıca fiyatlandırılır.</t>
    </r>
  </si>
  <si>
    <r>
      <t>c)</t>
    </r>
    <r>
      <rPr>
        <sz val="10"/>
        <rFont val="Verdana"/>
        <family val="2"/>
      </rPr>
      <t xml:space="preserve"> Oda fiyatı içerisinde tesislerde bulunan balo salonları, lobi alanı ve lobi tesisleri (lobi tesislerinde lobideki genel müzikten ayrı bir müzik yayını varsa bunlar için kendi tarifeleri esas alınır), asansörler, tuvaletler ve koridorlar da dahildir.</t>
    </r>
  </si>
  <si>
    <r>
      <t>d)</t>
    </r>
    <r>
      <rPr>
        <sz val="10"/>
        <rFont val="Verdana"/>
        <family val="2"/>
      </rPr>
      <t xml:space="preserve"> Pansiyonlar, belediye belgeli tesisler, eğitim ve dinlenme tesisleri, kamuya ait ve özel misafirhaneler 1 yıldız için belirlenen bedeller üzerinden tarifelendirilecektir.</t>
    </r>
  </si>
  <si>
    <r>
      <t>e)</t>
    </r>
    <r>
      <rPr>
        <sz val="10"/>
        <rFont val="Verdana"/>
        <family val="2"/>
      </rPr>
      <t xml:space="preserve"> Özel belgeli tesisler ile termal tesisler, statüsüne ve niteliklerine göre MESAM tarafından belirlenecek bedeller üzerinden tarifelendirilecektir.</t>
    </r>
  </si>
  <si>
    <r>
      <t xml:space="preserve">a) </t>
    </r>
    <r>
      <rPr>
        <sz val="10"/>
        <rFont val="Verdana"/>
        <family val="2"/>
      </rPr>
      <t xml:space="preserve">Tarife, odalar ile birlikte  tesis içerisindeki tüm mekanları içerir. </t>
    </r>
  </si>
  <si>
    <r>
      <t>b)</t>
    </r>
    <r>
      <rPr>
        <sz val="10"/>
        <rFont val="Verdana"/>
        <family val="2"/>
      </rPr>
      <t xml:space="preserve"> Tarife, tesislerin sadece oda fiyatı üzerinden tarifelendirilmesi anlamına gelmemektedir. Bu tarife, tesislerin izin bedellerinin oda sayıları üzerinden belirlenmesine dair bir hesaplama modelidir.</t>
    </r>
  </si>
  <si>
    <r>
      <t xml:space="preserve">c) </t>
    </r>
    <r>
      <rPr>
        <sz val="10"/>
        <rFont val="Verdana"/>
        <family val="2"/>
      </rPr>
      <t>Pansiyonlar, belediye belgeli tesisler, eğitim ve dinlenme tesisleri, kamuya ait ve özel misafirhaneler 1 yıldız için belirlenen bedeller üzerinden tarifelendirilir.</t>
    </r>
  </si>
  <si>
    <r>
      <t>d)</t>
    </r>
    <r>
      <rPr>
        <sz val="10"/>
        <rFont val="Verdana"/>
        <family val="2"/>
      </rPr>
      <t xml:space="preserve"> Özel belgeli tesisler ile termal tesisler, statüsüne ve niteliklerine göre Meslek Birlikleri tarafından belirlenecek bedeller üzerinden tarifelendirilecektir.</t>
    </r>
  </si>
  <si>
    <t>Kurulum Bedelinin %0,975'i</t>
  </si>
  <si>
    <t>Kurulum Bedelinin %0,6825'i</t>
  </si>
  <si>
    <t>Kurulum Bedelinin %0,3675'i</t>
  </si>
  <si>
    <t>YUKARIDA BELİRTİLEN ASGARİ AYLIK SABİT BEDELLER, TEK OPERATÖR ÜZERİNDEN KULLANIMLARDA GEÇERLİ OLUP BİRDEN FAZLA OPERATÖR ÜZERİNDEN KULLANIMLARDA TARİFENİN 1,5 KATI ÜZERİNDEN İŞLEM YAPILIR.</t>
  </si>
  <si>
    <t>Dijital ve her türlü ortamda, internet de dahil olmak üzere işaret, ses ve / veya görüntü nakline yarayan araçlarla webcasting, simulcasting, streaming ve diğer türlerde iletim yapan kuruluşların tarifeleri; kullanıcı kuruluşun ve kullanım biçiminin özellikleri ile alınmak istenen iznin kapsamı değerlendirilmek sureti ile belirlenecektir.</t>
  </si>
  <si>
    <t>MÜYAP GELİR TARİFESİ</t>
  </si>
  <si>
    <t>MEKANİK MÜZİK Ek her m2</t>
  </si>
  <si>
    <t>Mekanik ve canlı Müzik yayını için Ek her m²</t>
  </si>
  <si>
    <r>
      <t xml:space="preserve">8) </t>
    </r>
    <r>
      <rPr>
        <sz val="10"/>
        <color indexed="8"/>
        <rFont val="Verdana"/>
        <family val="2"/>
      </rPr>
      <t>Kablo,uydu ve dijital iletimden en az ikisini aynı anda yapan yayın kuruluşları, ortak aboneler nedeniyle her iki tarifenin toplam bedelinin %25 indirimli halini öder. Her üç ortamdan da yayın yapan kuruluşlar ise üç tarifenin toplamının %30 indirimli halini öder.</t>
    </r>
  </si>
  <si>
    <t>6) 2. kategoride belirtilen mahallerde müzik yayınının DJ performansı yoluyla gerçekleştirilmesi halinde tarifenin %30 fazlası uygulanır.</t>
  </si>
  <si>
    <t>3.B SPOR MERKEZLERİ (GYM,Fitness Center - Havuzlar - Golf Tesisleri - Spor Avcılık Tesisleri-Oyun Salonları-Dans Eğitim Merkezleri)</t>
  </si>
  <si>
    <t>A - BÖLGESEL -YEREL KARASAL DÜZEYDE YAYIN YAPAN RTV'LER İÇİN BÖLGE İNDİRİM ORANLARI</t>
  </si>
  <si>
    <t>A -  BÖLGESEL -YEREL KARASAL DÜZEYDE YAYIN YAPAN RTV'LER İÇİN BÖLGE İNDİRİM ORANLARI</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</si>
</sst>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 [$USD]"/>
    <numFmt numFmtId="189" formatCode="#,##0.00\ _T_L"/>
    <numFmt numFmtId="190" formatCode="#,##0.00\ [$USD]"/>
    <numFmt numFmtId="191" formatCode="0.0%"/>
    <numFmt numFmtId="192" formatCode="#,##0.00\ [$EUR]"/>
    <numFmt numFmtId="193" formatCode="&quot;Evet&quot;;&quot;Evet&quot;;&quot;Hayır&quot;"/>
    <numFmt numFmtId="194" formatCode="&quot;Doğru&quot;;&quot;Doğru&quot;;&quot;Yanlış&quot;"/>
    <numFmt numFmtId="195" formatCode="&quot;Açık&quot;;&quot;Açık&quot;;&quot;Kapalı&quot;"/>
    <numFmt numFmtId="196" formatCode="[$$-409]#,##0"/>
    <numFmt numFmtId="197" formatCode="_-[$$-409]* #,##0_ ;_-[$$-409]* \-#,##0\ ;_-[$$-409]* &quot;-&quot;_ ;_-@_ "/>
    <numFmt numFmtId="198" formatCode="#,##0\ [$USD];\-#,##0\ [$USD]"/>
    <numFmt numFmtId="199" formatCode="#,##0\ &quot;TL&quot;"/>
    <numFmt numFmtId="200" formatCode="#,##0,\-&quot;TL&quot;"/>
    <numFmt numFmtId="201" formatCode="#,##0.00\ &quot;TL&quot;"/>
    <numFmt numFmtId="202" formatCode="#,##0.000\ [$EUR]"/>
    <numFmt numFmtId="203" formatCode="#,##0.000\ &quot;TL&quot;"/>
    <numFmt numFmtId="204" formatCode="#,##0.00\ &quot;YTL&quot;"/>
    <numFmt numFmtId="205" formatCode="#,##0.000000\ &quot;YTL&quot;"/>
  </numFmts>
  <fonts count="50">
    <font>
      <sz val="10"/>
      <name val="Verdana"/>
      <family val="0"/>
    </font>
    <font>
      <sz val="11"/>
      <name val="Verdana"/>
      <family val="2"/>
    </font>
    <font>
      <sz val="10"/>
      <name val="Arial Tur"/>
      <family val="0"/>
    </font>
    <font>
      <u val="single"/>
      <sz val="10"/>
      <color indexed="36"/>
      <name val="Arial Tur"/>
      <family val="0"/>
    </font>
    <font>
      <u val="single"/>
      <sz val="10"/>
      <color indexed="12"/>
      <name val="Arial Tur"/>
      <family val="0"/>
    </font>
    <font>
      <sz val="8"/>
      <name val="Verdana"/>
      <family val="0"/>
    </font>
    <font>
      <b/>
      <sz val="11"/>
      <name val="Verdana"/>
      <family val="2"/>
    </font>
    <font>
      <sz val="10"/>
      <color indexed="8"/>
      <name val="Verdana"/>
      <family val="2"/>
    </font>
    <font>
      <b/>
      <sz val="10"/>
      <color indexed="8"/>
      <name val="Verdana"/>
      <family val="2"/>
    </font>
    <font>
      <b/>
      <u val="single"/>
      <sz val="10"/>
      <color indexed="8"/>
      <name val="Verdana"/>
      <family val="2"/>
    </font>
    <font>
      <b/>
      <sz val="10"/>
      <name val="Verdana"/>
      <family val="2"/>
    </font>
    <font>
      <b/>
      <sz val="14"/>
      <color indexed="8"/>
      <name val="Verdana"/>
      <family val="2"/>
    </font>
    <font>
      <sz val="14"/>
      <color indexed="8"/>
      <name val="Verdana"/>
      <family val="2"/>
    </font>
    <font>
      <sz val="14"/>
      <name val="Verdana"/>
      <family val="2"/>
    </font>
    <font>
      <b/>
      <sz val="14"/>
      <name val="Verdana"/>
      <family val="2"/>
    </font>
    <font>
      <b/>
      <sz val="9"/>
      <name val="Verdan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thin"/>
      <bottom>
        <color indexed="63"/>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20" borderId="5" applyNumberFormat="0" applyAlignment="0" applyProtection="0"/>
    <xf numFmtId="0" fontId="42" fillId="21" borderId="6" applyNumberFormat="0" applyAlignment="0" applyProtection="0"/>
    <xf numFmtId="0" fontId="43" fillId="20" borderId="6" applyNumberFormat="0" applyAlignment="0" applyProtection="0"/>
    <xf numFmtId="0" fontId="44" fillId="22" borderId="7" applyNumberFormat="0" applyAlignment="0" applyProtection="0"/>
    <xf numFmtId="0" fontId="45" fillId="23"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6" fillId="24" borderId="0" applyNumberFormat="0" applyBorder="0" applyAlignment="0" applyProtection="0"/>
    <xf numFmtId="0" fontId="2" fillId="0" borderId="0">
      <alignment/>
      <protection/>
    </xf>
    <xf numFmtId="0" fontId="0" fillId="25" borderId="8" applyNumberFormat="0" applyFont="0" applyAlignment="0" applyProtection="0"/>
    <xf numFmtId="0" fontId="47"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9" fontId="0" fillId="0" borderId="0" applyFont="0" applyFill="0" applyBorder="0" applyAlignment="0" applyProtection="0"/>
  </cellStyleXfs>
  <cellXfs count="216">
    <xf numFmtId="0" fontId="0" fillId="0" borderId="0" xfId="0" applyAlignment="1">
      <alignment/>
    </xf>
    <xf numFmtId="0" fontId="0" fillId="0" borderId="0" xfId="50" applyFont="1" applyBorder="1" applyAlignment="1">
      <alignment vertical="center"/>
      <protection/>
    </xf>
    <xf numFmtId="204" fontId="8" fillId="0" borderId="10" xfId="0" applyNumberFormat="1" applyFont="1" applyFill="1" applyBorder="1" applyAlignment="1">
      <alignment horizontal="center" vertical="center" wrapText="1"/>
    </xf>
    <xf numFmtId="204" fontId="7" fillId="0" borderId="10" xfId="0" applyNumberFormat="1" applyFont="1" applyFill="1" applyBorder="1" applyAlignment="1">
      <alignment horizontal="center" vertical="center" wrapText="1"/>
    </xf>
    <xf numFmtId="204" fontId="8" fillId="0" borderId="10" xfId="0" applyNumberFormat="1" applyFont="1" applyFill="1" applyBorder="1" applyAlignment="1">
      <alignment horizontal="center" vertical="center"/>
    </xf>
    <xf numFmtId="204" fontId="9" fillId="0" borderId="10" xfId="0" applyNumberFormat="1" applyFont="1" applyFill="1" applyBorder="1" applyAlignment="1">
      <alignment horizontal="center" vertical="center"/>
    </xf>
    <xf numFmtId="204" fontId="9" fillId="0" borderId="10" xfId="50" applyNumberFormat="1" applyFont="1" applyFill="1" applyBorder="1" applyAlignment="1">
      <alignment horizontal="center" vertical="center"/>
      <protection/>
    </xf>
    <xf numFmtId="204" fontId="9" fillId="0" borderId="10" xfId="0" applyNumberFormat="1" applyFont="1" applyFill="1" applyBorder="1" applyAlignment="1">
      <alignment horizontal="center" vertical="center" wrapText="1"/>
    </xf>
    <xf numFmtId="204" fontId="9" fillId="0" borderId="0" xfId="50" applyNumberFormat="1" applyFont="1" applyFill="1" applyBorder="1" applyAlignment="1">
      <alignment horizontal="center" vertical="center"/>
      <protection/>
    </xf>
    <xf numFmtId="204" fontId="0" fillId="0" borderId="10" xfId="0" applyNumberFormat="1" applyFont="1" applyFill="1" applyBorder="1" applyAlignment="1">
      <alignment vertical="center"/>
    </xf>
    <xf numFmtId="204" fontId="0" fillId="0" borderId="10" xfId="50" applyNumberFormat="1" applyFont="1" applyFill="1" applyBorder="1" applyAlignment="1">
      <alignment vertical="center"/>
      <protection/>
    </xf>
    <xf numFmtId="0" fontId="10"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0" xfId="0" applyFont="1" applyBorder="1" applyAlignment="1">
      <alignment vertical="center" wrapText="1"/>
    </xf>
    <xf numFmtId="0" fontId="1" fillId="0" borderId="0" xfId="0" applyFont="1" applyBorder="1" applyAlignment="1">
      <alignment vertical="center" wrapText="1"/>
    </xf>
    <xf numFmtId="0" fontId="10" fillId="0" borderId="10" xfId="0" applyFont="1" applyBorder="1" applyAlignment="1">
      <alignment horizontal="center" vertical="center" wrapText="1"/>
    </xf>
    <xf numFmtId="0" fontId="10" fillId="0" borderId="0" xfId="0" applyFont="1" applyBorder="1" applyAlignment="1">
      <alignment horizontal="center" vertical="center" wrapText="1"/>
    </xf>
    <xf numFmtId="0" fontId="6" fillId="0" borderId="0" xfId="0" applyFont="1" applyBorder="1" applyAlignment="1">
      <alignment horizontal="center" vertical="center" wrapText="1"/>
    </xf>
    <xf numFmtId="204"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xf>
    <xf numFmtId="205" fontId="0" fillId="0" borderId="0" xfId="0" applyNumberFormat="1" applyFont="1" applyBorder="1" applyAlignment="1">
      <alignment vertical="center" wrapText="1"/>
    </xf>
    <xf numFmtId="205" fontId="0" fillId="0" borderId="10" xfId="0" applyNumberFormat="1" applyFont="1" applyBorder="1" applyAlignment="1">
      <alignment vertical="center" wrapText="1"/>
    </xf>
    <xf numFmtId="0" fontId="0" fillId="0" borderId="0" xfId="0" applyFont="1" applyBorder="1" applyAlignment="1">
      <alignment horizontal="center" vertical="center" wrapText="1"/>
    </xf>
    <xf numFmtId="0" fontId="0" fillId="0" borderId="10" xfId="0" applyBorder="1" applyAlignment="1">
      <alignment wrapText="1"/>
    </xf>
    <xf numFmtId="0" fontId="10" fillId="0" borderId="10" xfId="50" applyFont="1" applyBorder="1" applyAlignment="1">
      <alignment horizontal="center" vertical="center"/>
      <protection/>
    </xf>
    <xf numFmtId="0" fontId="10" fillId="0" borderId="10" xfId="50" applyFont="1" applyBorder="1" applyAlignment="1">
      <alignment horizontal="center" vertical="center" wrapText="1"/>
      <protection/>
    </xf>
    <xf numFmtId="0" fontId="10" fillId="0" borderId="10" xfId="50" applyFont="1" applyFill="1" applyBorder="1" applyAlignment="1">
      <alignment horizontal="center" vertical="center" wrapText="1"/>
      <protection/>
    </xf>
    <xf numFmtId="49" fontId="10" fillId="0" borderId="10" xfId="50" applyNumberFormat="1" applyFont="1" applyBorder="1" applyAlignment="1">
      <alignment vertical="center" wrapText="1"/>
      <protection/>
    </xf>
    <xf numFmtId="0" fontId="0" fillId="0" borderId="10" xfId="50" applyFont="1" applyBorder="1" applyAlignment="1">
      <alignment horizontal="left" vertical="center" wrapText="1"/>
      <protection/>
    </xf>
    <xf numFmtId="0" fontId="0" fillId="0" borderId="10" xfId="50" applyFont="1" applyBorder="1" applyAlignment="1">
      <alignment horizontal="center" vertical="center"/>
      <protection/>
    </xf>
    <xf numFmtId="9" fontId="0" fillId="0" borderId="10" xfId="50" applyNumberFormat="1" applyFont="1" applyBorder="1" applyAlignment="1">
      <alignment horizontal="center" vertical="center"/>
      <protection/>
    </xf>
    <xf numFmtId="204" fontId="0" fillId="33" borderId="10" xfId="50" applyNumberFormat="1" applyFont="1" applyFill="1" applyBorder="1" applyAlignment="1">
      <alignment horizontal="center" vertical="center"/>
      <protection/>
    </xf>
    <xf numFmtId="0" fontId="10" fillId="0" borderId="10" xfId="50" applyFont="1" applyBorder="1" applyAlignment="1">
      <alignment vertical="center" wrapText="1"/>
      <protection/>
    </xf>
    <xf numFmtId="0" fontId="10" fillId="0" borderId="10" xfId="50" applyFont="1" applyBorder="1" applyAlignment="1">
      <alignment vertical="center"/>
      <protection/>
    </xf>
    <xf numFmtId="0" fontId="0" fillId="0" borderId="10" xfId="50" applyFont="1" applyBorder="1" applyAlignment="1">
      <alignment vertical="center" wrapText="1"/>
      <protection/>
    </xf>
    <xf numFmtId="0" fontId="0" fillId="0" borderId="11" xfId="50" applyFont="1" applyFill="1" applyBorder="1" applyAlignment="1">
      <alignment horizontal="center" vertical="center" wrapText="1"/>
      <protection/>
    </xf>
    <xf numFmtId="0" fontId="0" fillId="0" borderId="10" xfId="50" applyFont="1" applyFill="1" applyBorder="1" applyAlignment="1">
      <alignment horizontal="center" vertical="center" wrapText="1"/>
      <protection/>
    </xf>
    <xf numFmtId="0" fontId="0" fillId="0" borderId="0" xfId="50" applyFont="1" applyBorder="1" applyAlignment="1">
      <alignment horizontal="left" vertical="center"/>
      <protection/>
    </xf>
    <xf numFmtId="0" fontId="8" fillId="0" borderId="10" xfId="50" applyFont="1" applyFill="1" applyBorder="1" applyAlignment="1">
      <alignment horizontal="center" vertical="center" wrapText="1"/>
      <protection/>
    </xf>
    <xf numFmtId="0" fontId="0" fillId="0" borderId="10" xfId="50" applyFont="1" applyBorder="1" applyAlignment="1">
      <alignment vertical="center"/>
      <protection/>
    </xf>
    <xf numFmtId="9" fontId="0" fillId="0" borderId="10" xfId="50" applyNumberFormat="1" applyFont="1" applyFill="1" applyBorder="1" applyAlignment="1">
      <alignment horizontal="center" vertical="center"/>
      <protection/>
    </xf>
    <xf numFmtId="0" fontId="0" fillId="0" borderId="0" xfId="50" applyFont="1" applyBorder="1" applyAlignment="1">
      <alignment vertical="center" wrapText="1"/>
      <protection/>
    </xf>
    <xf numFmtId="204" fontId="0" fillId="0" borderId="0" xfId="50" applyNumberFormat="1" applyFont="1" applyBorder="1" applyAlignment="1">
      <alignment vertical="center"/>
      <protection/>
    </xf>
    <xf numFmtId="0" fontId="10" fillId="0" borderId="0" xfId="50" applyFont="1" applyBorder="1" applyAlignment="1">
      <alignment horizontal="center" vertical="center" wrapText="1"/>
      <protection/>
    </xf>
    <xf numFmtId="0" fontId="10" fillId="0" borderId="0" xfId="50" applyFont="1" applyFill="1" applyBorder="1" applyAlignment="1">
      <alignment horizontal="left" vertical="center"/>
      <protection/>
    </xf>
    <xf numFmtId="0" fontId="10" fillId="0" borderId="0" xfId="50" applyFont="1" applyFill="1" applyBorder="1" applyAlignment="1">
      <alignment horizontal="center" vertical="center" wrapText="1"/>
      <protection/>
    </xf>
    <xf numFmtId="9" fontId="0" fillId="0" borderId="0" xfId="50" applyNumberFormat="1" applyFont="1" applyFill="1" applyBorder="1" applyAlignment="1">
      <alignment horizontal="center" vertical="center"/>
      <protection/>
    </xf>
    <xf numFmtId="0" fontId="10" fillId="0" borderId="0" xfId="50" applyFont="1" applyBorder="1" applyAlignment="1">
      <alignment horizontal="left" vertical="center"/>
      <protection/>
    </xf>
    <xf numFmtId="0" fontId="10" fillId="0" borderId="0" xfId="50" applyFont="1" applyFill="1" applyBorder="1" applyAlignment="1">
      <alignment horizontal="left" vertical="center" wrapText="1"/>
      <protection/>
    </xf>
    <xf numFmtId="0" fontId="0" fillId="0" borderId="0" xfId="0" applyFont="1" applyBorder="1" applyAlignment="1">
      <alignment horizontal="left" vertical="center" wrapText="1"/>
    </xf>
    <xf numFmtId="0" fontId="0" fillId="0" borderId="10" xfId="50" applyFont="1" applyFill="1" applyBorder="1" applyAlignment="1">
      <alignment vertical="center"/>
      <protection/>
    </xf>
    <xf numFmtId="10" fontId="0" fillId="0" borderId="10" xfId="50" applyNumberFormat="1" applyFont="1" applyFill="1" applyBorder="1" applyAlignment="1">
      <alignment horizontal="center" vertical="center" wrapText="1"/>
      <protection/>
    </xf>
    <xf numFmtId="191" fontId="0" fillId="0" borderId="10" xfId="50" applyNumberFormat="1" applyFont="1" applyFill="1" applyBorder="1" applyAlignment="1">
      <alignment horizontal="center" vertical="center"/>
      <protection/>
    </xf>
    <xf numFmtId="0" fontId="0" fillId="0" borderId="10" xfId="50" applyFont="1" applyFill="1" applyBorder="1" applyAlignment="1">
      <alignment horizontal="left" vertical="center"/>
      <protection/>
    </xf>
    <xf numFmtId="49" fontId="10" fillId="0" borderId="10" xfId="50" applyNumberFormat="1" applyFont="1" applyFill="1" applyBorder="1" applyAlignment="1">
      <alignment vertical="center" wrapText="1"/>
      <protection/>
    </xf>
    <xf numFmtId="204" fontId="0" fillId="0" borderId="10" xfId="50" applyNumberFormat="1" applyFont="1" applyFill="1" applyBorder="1" applyAlignment="1">
      <alignment vertical="center" shrinkToFit="1"/>
      <protection/>
    </xf>
    <xf numFmtId="0" fontId="10" fillId="0" borderId="10" xfId="50" applyFont="1" applyFill="1" applyBorder="1" applyAlignment="1">
      <alignment vertical="center" wrapText="1"/>
      <protection/>
    </xf>
    <xf numFmtId="204" fontId="0" fillId="0" borderId="10" xfId="50" applyNumberFormat="1" applyFont="1" applyFill="1" applyBorder="1" applyAlignment="1">
      <alignment vertical="center" wrapText="1"/>
      <protection/>
    </xf>
    <xf numFmtId="9" fontId="0" fillId="33" borderId="10" xfId="50" applyNumberFormat="1" applyFont="1" applyFill="1" applyBorder="1" applyAlignment="1">
      <alignment horizontal="center" vertical="center"/>
      <protection/>
    </xf>
    <xf numFmtId="0" fontId="0" fillId="0" borderId="10" xfId="50" applyFont="1" applyFill="1" applyBorder="1" applyAlignment="1">
      <alignment vertical="center" wrapText="1"/>
      <protection/>
    </xf>
    <xf numFmtId="0" fontId="0" fillId="0" borderId="0" xfId="50" applyFont="1" applyBorder="1" applyAlignment="1">
      <alignment horizontal="center" vertical="center"/>
      <protection/>
    </xf>
    <xf numFmtId="0" fontId="10" fillId="0" borderId="10" xfId="50" applyFont="1" applyFill="1" applyBorder="1" applyAlignment="1">
      <alignment vertical="center"/>
      <protection/>
    </xf>
    <xf numFmtId="0" fontId="7"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7" fillId="0" borderId="10" xfId="0" applyNumberFormat="1" applyFont="1" applyFill="1" applyBorder="1" applyAlignment="1">
      <alignment horizontal="left" vertical="center"/>
    </xf>
    <xf numFmtId="0" fontId="7"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7" fillId="0" borderId="10" xfId="0" applyFont="1" applyFill="1" applyBorder="1" applyAlignment="1">
      <alignment vertical="center" wrapText="1"/>
    </xf>
    <xf numFmtId="204" fontId="7" fillId="0" borderId="10" xfId="50" applyNumberFormat="1" applyFont="1" applyFill="1" applyBorder="1" applyAlignment="1">
      <alignment vertical="center"/>
      <protection/>
    </xf>
    <xf numFmtId="204" fontId="7" fillId="0" borderId="10" xfId="0" applyNumberFormat="1" applyFont="1" applyFill="1" applyBorder="1" applyAlignment="1">
      <alignment horizontal="center" vertical="center"/>
    </xf>
    <xf numFmtId="204" fontId="7" fillId="0" borderId="10" xfId="0" applyNumberFormat="1" applyFont="1" applyFill="1" applyBorder="1" applyAlignment="1">
      <alignment vertical="center"/>
    </xf>
    <xf numFmtId="0" fontId="0" fillId="0" borderId="0" xfId="0" applyFont="1" applyFill="1" applyAlignment="1">
      <alignment vertical="center"/>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204" fontId="8" fillId="0" borderId="10" xfId="50" applyNumberFormat="1" applyFont="1" applyFill="1" applyBorder="1" applyAlignment="1">
      <alignment horizontal="center" vertical="center"/>
      <protection/>
    </xf>
    <xf numFmtId="0" fontId="7" fillId="0" borderId="0" xfId="0" applyFont="1" applyFill="1" applyBorder="1" applyAlignment="1">
      <alignment horizontal="center" vertical="center" wrapText="1"/>
    </xf>
    <xf numFmtId="0" fontId="8" fillId="0" borderId="10" xfId="0" applyFont="1" applyFill="1" applyBorder="1" applyAlignment="1">
      <alignment horizontal="left" vertical="center" wrapText="1"/>
    </xf>
    <xf numFmtId="204" fontId="7" fillId="0" borderId="10" xfId="0" applyNumberFormat="1" applyFont="1" applyFill="1" applyBorder="1" applyAlignment="1">
      <alignment vertical="center" wrapText="1"/>
    </xf>
    <xf numFmtId="0" fontId="7" fillId="0" borderId="10" xfId="0" applyFont="1" applyFill="1" applyBorder="1" applyAlignment="1">
      <alignment horizontal="left" vertical="center" wrapText="1"/>
    </xf>
    <xf numFmtId="10" fontId="7" fillId="0" borderId="10" xfId="0" applyNumberFormat="1" applyFont="1" applyFill="1" applyBorder="1" applyAlignment="1">
      <alignment horizontal="center" vertical="center"/>
    </xf>
    <xf numFmtId="10" fontId="7" fillId="0" borderId="10" xfId="0" applyNumberFormat="1" applyFont="1" applyFill="1" applyBorder="1" applyAlignment="1">
      <alignment horizontal="center" vertical="center" wrapText="1"/>
    </xf>
    <xf numFmtId="10" fontId="7" fillId="0" borderId="10" xfId="0" applyNumberFormat="1" applyFont="1" applyFill="1" applyBorder="1" applyAlignment="1">
      <alignment horizontal="left" vertical="center" wrapText="1"/>
    </xf>
    <xf numFmtId="0" fontId="7" fillId="0" borderId="10" xfId="0" applyFont="1" applyFill="1" applyBorder="1" applyAlignment="1">
      <alignment horizontal="justify" vertical="center"/>
    </xf>
    <xf numFmtId="0" fontId="7" fillId="0" borderId="10" xfId="0" applyFont="1" applyFill="1" applyBorder="1" applyAlignment="1">
      <alignment horizontal="left" vertical="center"/>
    </xf>
    <xf numFmtId="0" fontId="8" fillId="0" borderId="10" xfId="0" applyFont="1" applyFill="1" applyBorder="1" applyAlignment="1">
      <alignment horizontal="center" vertical="center"/>
    </xf>
    <xf numFmtId="10" fontId="7" fillId="0" borderId="10" xfId="50" applyNumberFormat="1" applyFont="1" applyFill="1" applyBorder="1" applyAlignment="1">
      <alignment horizontal="center" vertical="center" wrapText="1"/>
      <protection/>
    </xf>
    <xf numFmtId="10" fontId="7" fillId="0" borderId="10" xfId="50" applyNumberFormat="1" applyFont="1" applyFill="1" applyBorder="1" applyAlignment="1">
      <alignment horizontal="center" vertical="center"/>
      <protection/>
    </xf>
    <xf numFmtId="204" fontId="7" fillId="0" borderId="0" xfId="50" applyNumberFormat="1" applyFont="1" applyFill="1" applyBorder="1" applyAlignment="1">
      <alignment vertical="center"/>
      <protection/>
    </xf>
    <xf numFmtId="204" fontId="7" fillId="0" borderId="0" xfId="50" applyNumberFormat="1" applyFont="1" applyFill="1" applyBorder="1" applyAlignment="1">
      <alignment horizontal="center" vertical="center"/>
      <protection/>
    </xf>
    <xf numFmtId="0" fontId="12" fillId="0" borderId="0" xfId="0" applyFont="1" applyFill="1" applyBorder="1" applyAlignment="1">
      <alignment vertical="center" wrapText="1"/>
    </xf>
    <xf numFmtId="0" fontId="13"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204" fontId="7" fillId="0" borderId="0" xfId="50" applyNumberFormat="1" applyFont="1" applyFill="1" applyBorder="1" applyAlignment="1">
      <alignment vertical="center" wrapText="1"/>
      <protection/>
    </xf>
    <xf numFmtId="0" fontId="7" fillId="0" borderId="0" xfId="50" applyFont="1" applyFill="1" applyBorder="1" applyAlignment="1">
      <alignment vertical="center" wrapText="1"/>
      <protection/>
    </xf>
    <xf numFmtId="0" fontId="8" fillId="0" borderId="0" xfId="50" applyFont="1" applyFill="1" applyBorder="1" applyAlignment="1">
      <alignment vertical="center" wrapText="1"/>
      <protection/>
    </xf>
    <xf numFmtId="0" fontId="7" fillId="0" borderId="10" xfId="50" applyFont="1" applyFill="1" applyBorder="1" applyAlignment="1">
      <alignment vertical="center" wrapText="1"/>
      <protection/>
    </xf>
    <xf numFmtId="0" fontId="0" fillId="0" borderId="0" xfId="0" applyFont="1" applyBorder="1" applyAlignment="1">
      <alignment/>
    </xf>
    <xf numFmtId="204" fontId="0" fillId="0" borderId="10" xfId="50" applyNumberFormat="1" applyFont="1" applyBorder="1" applyAlignment="1">
      <alignment vertical="center"/>
      <protection/>
    </xf>
    <xf numFmtId="9" fontId="0" fillId="0" borderId="10" xfId="0" applyNumberFormat="1" applyFont="1" applyFill="1" applyBorder="1" applyAlignment="1">
      <alignment/>
    </xf>
    <xf numFmtId="0" fontId="10" fillId="0" borderId="0" xfId="50" applyFont="1" applyFill="1" applyBorder="1" applyAlignment="1">
      <alignment vertical="center" wrapText="1"/>
      <protection/>
    </xf>
    <xf numFmtId="0" fontId="0" fillId="0" borderId="0" xfId="50" applyFont="1" applyFill="1" applyBorder="1" applyAlignment="1">
      <alignment vertical="center" wrapText="1"/>
      <protection/>
    </xf>
    <xf numFmtId="0" fontId="0" fillId="0" borderId="0" xfId="50" applyFont="1" applyFill="1" applyBorder="1" applyAlignment="1">
      <alignment vertical="center"/>
      <protection/>
    </xf>
    <xf numFmtId="10" fontId="0" fillId="0" borderId="0" xfId="50" applyNumberFormat="1" applyFont="1" applyFill="1" applyBorder="1" applyAlignment="1">
      <alignment horizontal="center" vertical="center" wrapText="1"/>
      <protection/>
    </xf>
    <xf numFmtId="191" fontId="0" fillId="0" borderId="0" xfId="50" applyNumberFormat="1" applyFont="1" applyFill="1" applyBorder="1" applyAlignment="1">
      <alignment horizontal="center" vertical="center"/>
      <protection/>
    </xf>
    <xf numFmtId="204" fontId="0" fillId="0" borderId="0" xfId="50" applyNumberFormat="1" applyFont="1" applyFill="1" applyBorder="1" applyAlignment="1">
      <alignment vertical="center"/>
      <protection/>
    </xf>
    <xf numFmtId="204" fontId="0" fillId="33" borderId="13" xfId="50" applyNumberFormat="1" applyFont="1" applyFill="1" applyBorder="1" applyAlignment="1">
      <alignment horizontal="center" vertical="center"/>
      <protection/>
    </xf>
    <xf numFmtId="191" fontId="0" fillId="0" borderId="10" xfId="50" applyNumberFormat="1" applyFont="1" applyBorder="1" applyAlignment="1">
      <alignment horizontal="center" vertical="center"/>
      <protection/>
    </xf>
    <xf numFmtId="204" fontId="0" fillId="0" borderId="10" xfId="50" applyNumberFormat="1" applyFont="1" applyBorder="1" applyAlignment="1">
      <alignment vertical="center" shrinkToFit="1"/>
      <protection/>
    </xf>
    <xf numFmtId="9" fontId="0" fillId="0" borderId="10" xfId="0" applyNumberFormat="1" applyFont="1" applyFill="1" applyBorder="1" applyAlignment="1">
      <alignment vertical="center"/>
    </xf>
    <xf numFmtId="204" fontId="0" fillId="0" borderId="10" xfId="0" applyNumberFormat="1"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7" fillId="0" borderId="0" xfId="50" applyFont="1" applyFill="1" applyBorder="1" applyAlignment="1">
      <alignment horizontal="center" vertical="center" wrapText="1"/>
      <protection/>
    </xf>
    <xf numFmtId="0" fontId="0" fillId="0" borderId="0" xfId="0" applyFont="1" applyBorder="1" applyAlignment="1">
      <alignment horizontal="center"/>
    </xf>
    <xf numFmtId="0" fontId="6" fillId="0" borderId="10" xfId="0" applyFont="1" applyBorder="1" applyAlignment="1">
      <alignment horizontal="center" vertical="center" wrapText="1"/>
    </xf>
    <xf numFmtId="0" fontId="0" fillId="0" borderId="16" xfId="0" applyNumberFormat="1" applyFont="1" applyBorder="1" applyAlignment="1">
      <alignment vertical="center" wrapText="1"/>
    </xf>
    <xf numFmtId="0" fontId="0" fillId="0" borderId="14" xfId="0" applyNumberFormat="1" applyFont="1" applyBorder="1" applyAlignment="1">
      <alignment vertical="center" wrapText="1"/>
    </xf>
    <xf numFmtId="0" fontId="10"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204" fontId="7" fillId="0" borderId="10" xfId="0" applyNumberFormat="1" applyFont="1" applyFill="1" applyBorder="1" applyAlignment="1">
      <alignment horizontal="center" vertical="center" wrapText="1"/>
    </xf>
    <xf numFmtId="10" fontId="7" fillId="0" borderId="10" xfId="0" applyNumberFormat="1" applyFont="1" applyFill="1" applyBorder="1" applyAlignment="1">
      <alignment horizontal="center" vertical="center" wrapText="1"/>
    </xf>
    <xf numFmtId="0" fontId="7" fillId="0" borderId="10" xfId="50" applyFont="1" applyFill="1" applyBorder="1" applyAlignment="1">
      <alignment horizontal="left" vertical="center" wrapText="1"/>
      <protection/>
    </xf>
    <xf numFmtId="0" fontId="7" fillId="0" borderId="11" xfId="50" applyFont="1" applyFill="1" applyBorder="1" applyAlignment="1">
      <alignment horizontal="left" vertical="center" wrapText="1"/>
      <protection/>
    </xf>
    <xf numFmtId="0" fontId="7" fillId="0" borderId="12" xfId="50" applyFont="1" applyFill="1" applyBorder="1" applyAlignment="1">
      <alignment horizontal="left" vertical="center" wrapText="1"/>
      <protection/>
    </xf>
    <xf numFmtId="0" fontId="7" fillId="0" borderId="18" xfId="50" applyFont="1" applyFill="1" applyBorder="1" applyAlignment="1">
      <alignment horizontal="left" vertical="center" wrapText="1"/>
      <protection/>
    </xf>
    <xf numFmtId="0" fontId="7" fillId="0" borderId="10" xfId="0" applyFont="1" applyFill="1" applyBorder="1" applyAlignment="1">
      <alignment horizontal="left" vertical="center" wrapText="1"/>
    </xf>
    <xf numFmtId="0" fontId="7" fillId="0" borderId="10" xfId="0" applyFont="1" applyFill="1" applyBorder="1" applyAlignment="1">
      <alignment vertical="center" wrapText="1"/>
    </xf>
    <xf numFmtId="204" fontId="7" fillId="0" borderId="10" xfId="50" applyNumberFormat="1" applyFont="1" applyFill="1" applyBorder="1" applyAlignment="1">
      <alignment vertical="center" wrapText="1"/>
      <protection/>
    </xf>
    <xf numFmtId="204" fontId="9" fillId="0" borderId="10" xfId="50" applyNumberFormat="1" applyFont="1" applyFill="1" applyBorder="1" applyAlignment="1">
      <alignment horizontal="center" vertical="center" wrapText="1"/>
      <protection/>
    </xf>
    <xf numFmtId="0" fontId="0" fillId="0" borderId="10" xfId="0" applyFont="1" applyFill="1" applyBorder="1" applyAlignment="1">
      <alignment vertical="center" wrapText="1"/>
    </xf>
    <xf numFmtId="0" fontId="8" fillId="0" borderId="10" xfId="50" applyFont="1" applyFill="1" applyBorder="1" applyAlignment="1">
      <alignment horizontal="center" vertical="center" wrapText="1"/>
      <protection/>
    </xf>
    <xf numFmtId="0" fontId="7" fillId="0" borderId="0" xfId="0" applyFont="1" applyFill="1" applyBorder="1" applyAlignment="1">
      <alignment vertical="center" wrapText="1"/>
    </xf>
    <xf numFmtId="204" fontId="7" fillId="0" borderId="0" xfId="50" applyNumberFormat="1" applyFont="1" applyFill="1" applyBorder="1" applyAlignment="1">
      <alignment vertical="center"/>
      <protection/>
    </xf>
    <xf numFmtId="204" fontId="7" fillId="0" borderId="11" xfId="50" applyNumberFormat="1" applyFont="1" applyFill="1" applyBorder="1" applyAlignment="1">
      <alignment horizontal="left" vertical="center" wrapText="1"/>
      <protection/>
    </xf>
    <xf numFmtId="0" fontId="0" fillId="0" borderId="12" xfId="0" applyFont="1" applyFill="1" applyBorder="1" applyAlignment="1">
      <alignment horizontal="left" vertical="center" wrapText="1"/>
    </xf>
    <xf numFmtId="204" fontId="7" fillId="0" borderId="11" xfId="50" applyNumberFormat="1" applyFont="1" applyFill="1" applyBorder="1" applyAlignment="1">
      <alignment horizontal="center" vertical="center" wrapText="1"/>
      <protection/>
    </xf>
    <xf numFmtId="0" fontId="0" fillId="0" borderId="12" xfId="0" applyFont="1" applyFill="1" applyBorder="1" applyAlignment="1">
      <alignment vertical="center" wrapText="1"/>
    </xf>
    <xf numFmtId="0" fontId="0" fillId="0" borderId="18" xfId="0" applyFont="1" applyFill="1" applyBorder="1" applyAlignment="1">
      <alignment vertical="center" wrapText="1"/>
    </xf>
    <xf numFmtId="0" fontId="8" fillId="0" borderId="10" xfId="0" applyFont="1" applyFill="1" applyBorder="1" applyAlignment="1">
      <alignment horizontal="center" vertical="center" wrapText="1"/>
    </xf>
    <xf numFmtId="204" fontId="7" fillId="0" borderId="11" xfId="50" applyNumberFormat="1" applyFont="1" applyFill="1" applyBorder="1" applyAlignment="1">
      <alignment vertical="center" wrapText="1"/>
      <protection/>
    </xf>
    <xf numFmtId="204" fontId="8" fillId="0" borderId="10" xfId="0" applyNumberFormat="1" applyFont="1" applyFill="1" applyBorder="1" applyAlignment="1">
      <alignment horizontal="center" vertical="center" wrapText="1"/>
    </xf>
    <xf numFmtId="0" fontId="8" fillId="0" borderId="10" xfId="50" applyFont="1" applyFill="1" applyBorder="1" applyAlignment="1">
      <alignment horizontal="left" vertical="center" wrapText="1"/>
      <protection/>
    </xf>
    <xf numFmtId="0" fontId="0" fillId="0" borderId="10" xfId="0" applyFont="1" applyBorder="1" applyAlignment="1">
      <alignment vertical="center" wrapText="1"/>
    </xf>
    <xf numFmtId="0" fontId="0" fillId="0" borderId="10" xfId="50" applyFont="1" applyFill="1" applyBorder="1" applyAlignment="1">
      <alignment horizontal="right" vertical="center"/>
      <protection/>
    </xf>
    <xf numFmtId="0" fontId="0" fillId="0" borderId="10" xfId="0" applyFont="1" applyFill="1" applyBorder="1" applyAlignment="1">
      <alignment horizontal="left" wrapText="1"/>
    </xf>
    <xf numFmtId="0" fontId="0" fillId="0" borderId="10" xfId="0" applyFont="1" applyBorder="1" applyAlignment="1">
      <alignment wrapText="1"/>
    </xf>
    <xf numFmtId="0" fontId="8" fillId="0" borderId="11" xfId="50" applyFont="1" applyFill="1" applyBorder="1" applyAlignment="1">
      <alignment vertical="center" wrapText="1"/>
      <protection/>
    </xf>
    <xf numFmtId="0" fontId="8" fillId="0" borderId="12" xfId="50" applyFont="1" applyFill="1" applyBorder="1" applyAlignment="1">
      <alignment vertical="center" wrapText="1"/>
      <protection/>
    </xf>
    <xf numFmtId="0" fontId="8" fillId="0" borderId="18" xfId="50" applyFont="1" applyFill="1" applyBorder="1" applyAlignment="1">
      <alignment vertical="center" wrapText="1"/>
      <protection/>
    </xf>
    <xf numFmtId="0" fontId="0" fillId="0" borderId="10" xfId="50" applyFont="1" applyFill="1" applyBorder="1" applyAlignment="1">
      <alignment horizontal="left" vertical="center" wrapText="1"/>
      <protection/>
    </xf>
    <xf numFmtId="0" fontId="10" fillId="0" borderId="10" xfId="50" applyFont="1" applyFill="1" applyBorder="1" applyAlignment="1">
      <alignment horizontal="center" vertical="center" wrapText="1"/>
      <protection/>
    </xf>
    <xf numFmtId="0" fontId="10" fillId="0" borderId="16" xfId="50" applyFont="1" applyFill="1" applyBorder="1" applyAlignment="1">
      <alignment horizontal="center" vertical="center"/>
      <protection/>
    </xf>
    <xf numFmtId="0" fontId="10" fillId="0" borderId="15" xfId="50" applyFont="1" applyFill="1" applyBorder="1" applyAlignment="1">
      <alignment horizontal="center" vertical="center"/>
      <protection/>
    </xf>
    <xf numFmtId="0" fontId="10" fillId="0" borderId="10" xfId="50" applyFont="1" applyFill="1" applyBorder="1" applyAlignment="1">
      <alignment vertical="center" wrapText="1"/>
      <protection/>
    </xf>
    <xf numFmtId="204" fontId="10" fillId="0" borderId="10" xfId="0" applyNumberFormat="1" applyFont="1" applyFill="1" applyBorder="1" applyAlignment="1">
      <alignment horizontal="center" vertical="center" wrapText="1"/>
    </xf>
    <xf numFmtId="0" fontId="10" fillId="0" borderId="10" xfId="50" applyFont="1" applyFill="1" applyBorder="1" applyAlignment="1">
      <alignment vertical="center"/>
      <protection/>
    </xf>
    <xf numFmtId="0" fontId="0" fillId="0" borderId="11" xfId="50" applyFont="1" applyBorder="1" applyAlignment="1">
      <alignment vertical="center" wrapText="1"/>
      <protection/>
    </xf>
    <xf numFmtId="0" fontId="0" fillId="0" borderId="18" xfId="0" applyFont="1" applyBorder="1" applyAlignment="1">
      <alignment vertical="center" wrapText="1"/>
    </xf>
    <xf numFmtId="49" fontId="10" fillId="0" borderId="10" xfId="50" applyNumberFormat="1" applyFont="1" applyFill="1" applyBorder="1" applyAlignment="1">
      <alignment vertical="center" wrapText="1"/>
      <protection/>
    </xf>
    <xf numFmtId="0" fontId="10" fillId="0" borderId="10" xfId="50" applyFont="1" applyFill="1" applyBorder="1" applyAlignment="1">
      <alignment horizontal="center" vertical="center"/>
      <protection/>
    </xf>
    <xf numFmtId="0" fontId="10" fillId="0" borderId="16" xfId="50" applyFont="1" applyFill="1" applyBorder="1" applyAlignment="1">
      <alignment horizontal="center" vertical="center" wrapText="1"/>
      <protection/>
    </xf>
    <xf numFmtId="0" fontId="10" fillId="0" borderId="15" xfId="50" applyFont="1" applyFill="1" applyBorder="1" applyAlignment="1">
      <alignment horizontal="center" vertical="center" wrapText="1"/>
      <protection/>
    </xf>
    <xf numFmtId="0" fontId="15" fillId="0" borderId="16" xfId="50" applyFont="1" applyFill="1" applyBorder="1" applyAlignment="1">
      <alignment horizontal="center" vertical="center" wrapText="1"/>
      <protection/>
    </xf>
    <xf numFmtId="0" fontId="15" fillId="0" borderId="15" xfId="50" applyFont="1" applyFill="1" applyBorder="1" applyAlignment="1">
      <alignment horizontal="center" vertical="center" wrapText="1"/>
      <protection/>
    </xf>
    <xf numFmtId="0" fontId="10" fillId="0" borderId="10" xfId="50" applyFont="1" applyBorder="1" applyAlignment="1">
      <alignment horizontal="center" vertical="center" wrapText="1"/>
      <protection/>
    </xf>
    <xf numFmtId="0" fontId="10" fillId="33" borderId="10" xfId="50" applyFont="1" applyFill="1" applyBorder="1" applyAlignment="1">
      <alignment horizontal="center" vertical="center" wrapText="1"/>
      <protection/>
    </xf>
    <xf numFmtId="0" fontId="0" fillId="33" borderId="10" xfId="0" applyFont="1" applyFill="1" applyBorder="1" applyAlignment="1">
      <alignment horizontal="center" vertical="center" wrapText="1"/>
    </xf>
    <xf numFmtId="204" fontId="0" fillId="0" borderId="10" xfId="50" applyNumberFormat="1" applyFont="1" applyFill="1" applyBorder="1" applyAlignment="1">
      <alignment vertical="center"/>
      <protection/>
    </xf>
    <xf numFmtId="0" fontId="8" fillId="0" borderId="11" xfId="50" applyFont="1" applyBorder="1" applyAlignment="1">
      <alignment vertical="center" wrapText="1"/>
      <protection/>
    </xf>
    <xf numFmtId="0" fontId="8" fillId="0" borderId="12" xfId="50" applyFont="1" applyBorder="1" applyAlignment="1">
      <alignment vertical="center" wrapText="1"/>
      <protection/>
    </xf>
    <xf numFmtId="0" fontId="8" fillId="0" borderId="18" xfId="50" applyFont="1" applyBorder="1" applyAlignment="1">
      <alignment vertical="center" wrapText="1"/>
      <protection/>
    </xf>
    <xf numFmtId="0" fontId="0" fillId="0" borderId="10" xfId="50" applyFont="1" applyFill="1" applyBorder="1" applyAlignment="1">
      <alignment horizontal="right" vertical="center" wrapText="1"/>
      <protection/>
    </xf>
    <xf numFmtId="0" fontId="10" fillId="0" borderId="16" xfId="50" applyFont="1" applyBorder="1" applyAlignment="1">
      <alignment vertical="center"/>
      <protection/>
    </xf>
    <xf numFmtId="0" fontId="10" fillId="0" borderId="14" xfId="50" applyFont="1" applyBorder="1" applyAlignment="1">
      <alignment vertical="center"/>
      <protection/>
    </xf>
    <xf numFmtId="0" fontId="10" fillId="0" borderId="15" xfId="50" applyFont="1" applyBorder="1" applyAlignment="1">
      <alignment vertical="center"/>
      <protection/>
    </xf>
    <xf numFmtId="0" fontId="10" fillId="0" borderId="10" xfId="50" applyFont="1" applyFill="1" applyBorder="1" applyAlignment="1">
      <alignment horizontal="left" vertical="center" wrapText="1"/>
      <protection/>
    </xf>
    <xf numFmtId="0" fontId="0" fillId="0" borderId="10" xfId="0" applyFont="1" applyBorder="1" applyAlignment="1">
      <alignment horizontal="left" vertical="center" wrapText="1"/>
    </xf>
    <xf numFmtId="49" fontId="10" fillId="0" borderId="10" xfId="50" applyNumberFormat="1" applyFont="1" applyBorder="1" applyAlignment="1">
      <alignment vertical="center" wrapText="1"/>
      <protection/>
    </xf>
    <xf numFmtId="0" fontId="10" fillId="0" borderId="10" xfId="50" applyFont="1" applyBorder="1" applyAlignment="1">
      <alignment vertical="center"/>
      <protection/>
    </xf>
    <xf numFmtId="0" fontId="10" fillId="0" borderId="10" xfId="50" applyFont="1" applyBorder="1" applyAlignment="1">
      <alignment vertical="center" wrapText="1"/>
      <protection/>
    </xf>
    <xf numFmtId="204" fontId="10" fillId="0" borderId="10" xfId="0" applyNumberFormat="1" applyFont="1" applyBorder="1" applyAlignment="1">
      <alignment horizontal="center" vertical="center" wrapText="1"/>
    </xf>
    <xf numFmtId="0" fontId="10" fillId="33" borderId="16" xfId="50" applyFont="1" applyFill="1" applyBorder="1" applyAlignment="1">
      <alignment horizontal="center" vertical="center" wrapText="1"/>
      <protection/>
    </xf>
    <xf numFmtId="0" fontId="0" fillId="33" borderId="15" xfId="0" applyFont="1" applyFill="1" applyBorder="1" applyAlignment="1">
      <alignment horizontal="center" vertical="center" wrapText="1"/>
    </xf>
    <xf numFmtId="0" fontId="10" fillId="0" borderId="16" xfId="50" applyFont="1" applyBorder="1" applyAlignment="1">
      <alignment horizontal="center" vertical="center" wrapText="1"/>
      <protection/>
    </xf>
    <xf numFmtId="0" fontId="10" fillId="0" borderId="15" xfId="50" applyFont="1" applyBorder="1" applyAlignment="1">
      <alignment horizontal="center" vertical="center" wrapText="1"/>
      <protection/>
    </xf>
    <xf numFmtId="0" fontId="10" fillId="0" borderId="11" xfId="50" applyFont="1" applyFill="1" applyBorder="1" applyAlignment="1">
      <alignment vertical="center" wrapText="1"/>
      <protection/>
    </xf>
    <xf numFmtId="0" fontId="10" fillId="0" borderId="12" xfId="50" applyFont="1" applyFill="1" applyBorder="1" applyAlignment="1">
      <alignment vertical="center" wrapText="1"/>
      <protection/>
    </xf>
    <xf numFmtId="0" fontId="10" fillId="0" borderId="18" xfId="50" applyFont="1" applyFill="1" applyBorder="1" applyAlignment="1">
      <alignment vertical="center" wrapText="1"/>
      <protection/>
    </xf>
    <xf numFmtId="0" fontId="10" fillId="0" borderId="10" xfId="50" applyFont="1" applyBorder="1" applyAlignment="1">
      <alignment horizontal="center" vertical="center"/>
      <protection/>
    </xf>
    <xf numFmtId="0" fontId="0" fillId="0" borderId="10" xfId="0" applyBorder="1" applyAlignment="1">
      <alignment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wrapText="1"/>
    </xf>
    <xf numFmtId="0" fontId="0" fillId="0" borderId="10" xfId="0" applyBorder="1" applyAlignment="1">
      <alignment wrapText="1"/>
    </xf>
    <xf numFmtId="0" fontId="0" fillId="0" borderId="10" xfId="0" applyNumberFormat="1" applyFont="1" applyBorder="1" applyAlignment="1">
      <alignment horizontal="center" vertical="center" wrapText="1"/>
    </xf>
    <xf numFmtId="0" fontId="0" fillId="0" borderId="10" xfId="0" applyBorder="1" applyAlignment="1">
      <alignment horizontal="center"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_MESAM RTV TARIFE YONETMELIK 21 06 04" xfId="50"/>
    <cellStyle name="Not" xfId="51"/>
    <cellStyle name="Nötr" xfId="52"/>
    <cellStyle name="Currency" xfId="53"/>
    <cellStyle name="Currency [0]" xfId="54"/>
    <cellStyle name="Toplam" xfId="55"/>
    <cellStyle name="Uyarı Metni"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M166"/>
  <sheetViews>
    <sheetView zoomScale="75" zoomScaleNormal="75" zoomScalePageLayoutView="0" workbookViewId="0" topLeftCell="A1">
      <selection activeCell="A11" sqref="A11:F11"/>
    </sheetView>
  </sheetViews>
  <sheetFormatPr defaultColWidth="9.00390625" defaultRowHeight="21.75" customHeight="1"/>
  <cols>
    <col min="1" max="1" width="44.50390625" style="64" customWidth="1"/>
    <col min="2" max="2" width="15.625" style="98" customWidth="1"/>
    <col min="3" max="3" width="15.625" style="97" customWidth="1"/>
    <col min="4" max="4" width="16.75390625" style="98" customWidth="1"/>
    <col min="5" max="5" width="15.625" style="97" customWidth="1"/>
    <col min="6" max="6" width="15.625" style="8" customWidth="1"/>
    <col min="7" max="16384" width="9.00390625" style="64" customWidth="1"/>
  </cols>
  <sheetData>
    <row r="1" spans="1:220" s="100" customFormat="1" ht="47.25" customHeight="1">
      <c r="A1" s="136" t="s">
        <v>270</v>
      </c>
      <c r="B1" s="137"/>
      <c r="C1" s="137"/>
      <c r="D1" s="137"/>
      <c r="E1" s="137"/>
      <c r="F1" s="137"/>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row>
    <row r="2" spans="1:220" s="102" customFormat="1" ht="38.25" customHeight="1">
      <c r="A2" s="136" t="s">
        <v>271</v>
      </c>
      <c r="B2" s="137"/>
      <c r="C2" s="137"/>
      <c r="D2" s="137"/>
      <c r="E2" s="137"/>
      <c r="F2" s="137"/>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row>
    <row r="3" spans="1:220" s="70" customFormat="1" ht="32.25" customHeight="1">
      <c r="A3" s="130" t="s">
        <v>73</v>
      </c>
      <c r="B3" s="131"/>
      <c r="C3" s="131"/>
      <c r="D3" s="131"/>
      <c r="E3" s="131"/>
      <c r="F3" s="131"/>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row>
    <row r="4" spans="1:220" s="75" customFormat="1" ht="61.5" customHeight="1">
      <c r="A4" s="68" t="s">
        <v>184</v>
      </c>
      <c r="B4" s="2" t="s">
        <v>153</v>
      </c>
      <c r="C4" s="2" t="s">
        <v>154</v>
      </c>
      <c r="D4" s="2" t="s">
        <v>155</v>
      </c>
      <c r="E4" s="2" t="s">
        <v>156</v>
      </c>
      <c r="F4" s="6" t="s">
        <v>157</v>
      </c>
      <c r="G4" s="73"/>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row>
    <row r="5" spans="1:220" s="75" customFormat="1" ht="23.25" customHeight="1">
      <c r="A5" s="77" t="s">
        <v>53</v>
      </c>
      <c r="B5" s="10">
        <v>45</v>
      </c>
      <c r="C5" s="77">
        <v>43</v>
      </c>
      <c r="D5" s="77">
        <v>37.5</v>
      </c>
      <c r="E5" s="77">
        <v>21</v>
      </c>
      <c r="F5" s="6">
        <f aca="true" t="shared" si="0" ref="F5:F10">SUM(B5:E5)</f>
        <v>146.5</v>
      </c>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row>
    <row r="6" spans="1:220" s="65" customFormat="1" ht="21" customHeight="1">
      <c r="A6" s="77" t="s">
        <v>44</v>
      </c>
      <c r="B6" s="10">
        <v>35</v>
      </c>
      <c r="C6" s="77">
        <v>32.5</v>
      </c>
      <c r="D6" s="77">
        <v>29.5</v>
      </c>
      <c r="E6" s="77">
        <v>15.5</v>
      </c>
      <c r="F6" s="6">
        <f t="shared" si="0"/>
        <v>112.5</v>
      </c>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c r="FT6" s="64"/>
      <c r="FU6" s="64"/>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c r="GY6" s="64"/>
      <c r="GZ6" s="64"/>
      <c r="HA6" s="64"/>
      <c r="HB6" s="64"/>
      <c r="HC6" s="64"/>
      <c r="HD6" s="64"/>
      <c r="HE6" s="64"/>
      <c r="HF6" s="64"/>
      <c r="HG6" s="64"/>
      <c r="HH6" s="64"/>
      <c r="HI6" s="64"/>
      <c r="HJ6" s="64"/>
      <c r="HK6" s="64"/>
      <c r="HL6" s="64"/>
    </row>
    <row r="7" spans="1:220" s="65" customFormat="1" ht="21" customHeight="1">
      <c r="A7" s="77" t="s">
        <v>48</v>
      </c>
      <c r="B7" s="10">
        <v>25</v>
      </c>
      <c r="C7" s="77">
        <v>22.5</v>
      </c>
      <c r="D7" s="77">
        <v>20.5</v>
      </c>
      <c r="E7" s="77">
        <v>11</v>
      </c>
      <c r="F7" s="5">
        <f t="shared" si="0"/>
        <v>79</v>
      </c>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row>
    <row r="8" spans="1:220" s="65" customFormat="1" ht="21" customHeight="1">
      <c r="A8" s="76" t="s">
        <v>46</v>
      </c>
      <c r="B8" s="10">
        <v>17</v>
      </c>
      <c r="C8" s="77">
        <v>16.5</v>
      </c>
      <c r="D8" s="79">
        <v>15</v>
      </c>
      <c r="E8" s="79">
        <v>8</v>
      </c>
      <c r="F8" s="5">
        <f t="shared" si="0"/>
        <v>56.5</v>
      </c>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row>
    <row r="9" spans="1:220" s="65" customFormat="1" ht="21" customHeight="1">
      <c r="A9" s="76" t="s">
        <v>47</v>
      </c>
      <c r="B9" s="10">
        <v>12</v>
      </c>
      <c r="C9" s="77">
        <v>11.5</v>
      </c>
      <c r="D9" s="79">
        <v>10</v>
      </c>
      <c r="E9" s="79">
        <v>5.5</v>
      </c>
      <c r="F9" s="5">
        <f t="shared" si="0"/>
        <v>39</v>
      </c>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row>
    <row r="10" spans="1:220" s="65" customFormat="1" ht="21" customHeight="1">
      <c r="A10" s="76" t="s">
        <v>49</v>
      </c>
      <c r="B10" s="10">
        <v>8</v>
      </c>
      <c r="C10" s="77">
        <v>8</v>
      </c>
      <c r="D10" s="79">
        <v>7</v>
      </c>
      <c r="E10" s="79">
        <v>4</v>
      </c>
      <c r="F10" s="5">
        <f t="shared" si="0"/>
        <v>27</v>
      </c>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row>
    <row r="11" spans="1:6" s="80" customFormat="1" ht="29.25" customHeight="1">
      <c r="A11" s="128" t="s">
        <v>286</v>
      </c>
      <c r="B11" s="129"/>
      <c r="C11" s="129"/>
      <c r="D11" s="129"/>
      <c r="E11" s="129"/>
      <c r="F11" s="129"/>
    </row>
    <row r="12" spans="1:6" s="80" customFormat="1" ht="29.25" customHeight="1">
      <c r="A12" s="128" t="s">
        <v>287</v>
      </c>
      <c r="B12" s="129"/>
      <c r="C12" s="129"/>
      <c r="D12" s="129"/>
      <c r="E12" s="129"/>
      <c r="F12" s="129"/>
    </row>
    <row r="13" spans="1:6" s="80" customFormat="1" ht="29.25" customHeight="1">
      <c r="A13" s="128" t="s">
        <v>288</v>
      </c>
      <c r="B13" s="129"/>
      <c r="C13" s="129"/>
      <c r="D13" s="129"/>
      <c r="E13" s="129"/>
      <c r="F13" s="129"/>
    </row>
    <row r="14" spans="1:6" s="80" customFormat="1" ht="29.25" customHeight="1">
      <c r="A14" s="128" t="s">
        <v>289</v>
      </c>
      <c r="B14" s="129"/>
      <c r="C14" s="129"/>
      <c r="D14" s="129"/>
      <c r="E14" s="129"/>
      <c r="F14" s="129"/>
    </row>
    <row r="15" spans="1:6" s="80" customFormat="1" ht="29.25" customHeight="1">
      <c r="A15" s="128" t="s">
        <v>290</v>
      </c>
      <c r="B15" s="129"/>
      <c r="C15" s="129"/>
      <c r="D15" s="129"/>
      <c r="E15" s="129"/>
      <c r="F15" s="129"/>
    </row>
    <row r="16" spans="1:6" ht="51" customHeight="1">
      <c r="A16" s="81" t="s">
        <v>185</v>
      </c>
      <c r="B16" s="2" t="s">
        <v>153</v>
      </c>
      <c r="C16" s="2" t="s">
        <v>154</v>
      </c>
      <c r="D16" s="2" t="s">
        <v>155</v>
      </c>
      <c r="E16" s="2" t="s">
        <v>156</v>
      </c>
      <c r="F16" s="5" t="s">
        <v>157</v>
      </c>
    </row>
    <row r="17" spans="1:6" ht="21" customHeight="1">
      <c r="A17" s="72" t="s">
        <v>53</v>
      </c>
      <c r="B17" s="10">
        <v>72</v>
      </c>
      <c r="C17" s="10">
        <v>71.5</v>
      </c>
      <c r="D17" s="79">
        <v>62</v>
      </c>
      <c r="E17" s="79">
        <v>32.5</v>
      </c>
      <c r="F17" s="5">
        <f aca="true" t="shared" si="1" ref="F17:F22">SUM(B17:E17)</f>
        <v>238</v>
      </c>
    </row>
    <row r="18" spans="1:6" ht="21" customHeight="1">
      <c r="A18" s="76" t="s">
        <v>44</v>
      </c>
      <c r="B18" s="10">
        <v>55</v>
      </c>
      <c r="C18" s="10">
        <v>55</v>
      </c>
      <c r="D18" s="79">
        <v>42</v>
      </c>
      <c r="E18" s="79">
        <v>29</v>
      </c>
      <c r="F18" s="5">
        <f t="shared" si="1"/>
        <v>181</v>
      </c>
    </row>
    <row r="19" spans="1:6" ht="21" customHeight="1">
      <c r="A19" s="76" t="s">
        <v>45</v>
      </c>
      <c r="B19" s="10">
        <f>B18-(B18*0.3)</f>
        <v>38.5</v>
      </c>
      <c r="C19" s="10">
        <v>38.5</v>
      </c>
      <c r="D19" s="77">
        <v>29.5</v>
      </c>
      <c r="E19" s="77">
        <v>20.5</v>
      </c>
      <c r="F19" s="5">
        <f t="shared" si="1"/>
        <v>127</v>
      </c>
    </row>
    <row r="20" spans="1:6" ht="21" customHeight="1">
      <c r="A20" s="76" t="s">
        <v>46</v>
      </c>
      <c r="B20" s="10">
        <v>27</v>
      </c>
      <c r="C20" s="10">
        <v>27</v>
      </c>
      <c r="D20" s="77">
        <v>21</v>
      </c>
      <c r="E20" s="77">
        <v>15</v>
      </c>
      <c r="F20" s="5">
        <f t="shared" si="1"/>
        <v>90</v>
      </c>
    </row>
    <row r="21" spans="1:6" ht="21" customHeight="1">
      <c r="A21" s="76" t="s">
        <v>47</v>
      </c>
      <c r="B21" s="10">
        <v>19</v>
      </c>
      <c r="C21" s="10">
        <v>19</v>
      </c>
      <c r="D21" s="77">
        <v>15</v>
      </c>
      <c r="E21" s="77">
        <f>E20-(E20*0.3)</f>
        <v>10.5</v>
      </c>
      <c r="F21" s="5">
        <f t="shared" si="1"/>
        <v>63.5</v>
      </c>
    </row>
    <row r="22" spans="1:6" ht="21" customHeight="1">
      <c r="A22" s="76" t="s">
        <v>0</v>
      </c>
      <c r="B22" s="10">
        <v>14</v>
      </c>
      <c r="C22" s="10">
        <v>13.5</v>
      </c>
      <c r="D22" s="77">
        <f>D21-(D21*0.3)</f>
        <v>10.5</v>
      </c>
      <c r="E22" s="77">
        <v>7.5</v>
      </c>
      <c r="F22" s="7">
        <f t="shared" si="1"/>
        <v>45.5</v>
      </c>
    </row>
    <row r="23" spans="1:6" ht="30" customHeight="1">
      <c r="A23" s="134" t="s">
        <v>291</v>
      </c>
      <c r="B23" s="135"/>
      <c r="C23" s="135"/>
      <c r="D23" s="135"/>
      <c r="E23" s="135"/>
      <c r="F23" s="135"/>
    </row>
    <row r="24" spans="1:6" ht="30" customHeight="1">
      <c r="A24" s="134" t="s">
        <v>292</v>
      </c>
      <c r="B24" s="135"/>
      <c r="C24" s="135"/>
      <c r="D24" s="135"/>
      <c r="E24" s="135"/>
      <c r="F24" s="135"/>
    </row>
    <row r="25" spans="1:6" ht="30" customHeight="1">
      <c r="A25" s="134" t="s">
        <v>293</v>
      </c>
      <c r="B25" s="135"/>
      <c r="C25" s="135"/>
      <c r="D25" s="135"/>
      <c r="E25" s="135"/>
      <c r="F25" s="135"/>
    </row>
    <row r="26" spans="1:6" ht="30" customHeight="1">
      <c r="A26" s="134" t="s">
        <v>294</v>
      </c>
      <c r="B26" s="135"/>
      <c r="C26" s="135"/>
      <c r="D26" s="135"/>
      <c r="E26" s="135"/>
      <c r="F26" s="135"/>
    </row>
    <row r="27" spans="1:221" s="80" customFormat="1" ht="33" customHeight="1">
      <c r="A27" s="130" t="s">
        <v>139</v>
      </c>
      <c r="B27" s="131"/>
      <c r="C27" s="131"/>
      <c r="D27" s="131"/>
      <c r="E27" s="131"/>
      <c r="F27" s="131"/>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row>
    <row r="28" spans="1:221" s="80" customFormat="1" ht="21" customHeight="1">
      <c r="A28" s="4" t="s">
        <v>143</v>
      </c>
      <c r="B28" s="4" t="s">
        <v>153</v>
      </c>
      <c r="C28" s="4" t="s">
        <v>154</v>
      </c>
      <c r="D28" s="4" t="s">
        <v>155</v>
      </c>
      <c r="E28" s="4" t="s">
        <v>156</v>
      </c>
      <c r="F28" s="5" t="s">
        <v>157</v>
      </c>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row>
    <row r="29" spans="1:221" s="80" customFormat="1" ht="21" customHeight="1">
      <c r="A29" s="77" t="s">
        <v>158</v>
      </c>
      <c r="B29" s="79">
        <v>304</v>
      </c>
      <c r="C29" s="79">
        <v>244</v>
      </c>
      <c r="D29" s="79">
        <v>356</v>
      </c>
      <c r="E29" s="79">
        <v>192</v>
      </c>
      <c r="F29" s="5">
        <f aca="true" t="shared" si="2" ref="F29:F34">SUM(B29:E29)</f>
        <v>1096</v>
      </c>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row>
    <row r="30" spans="1:221" ht="21" customHeight="1">
      <c r="A30" s="77" t="s">
        <v>102</v>
      </c>
      <c r="B30" s="79">
        <v>434</v>
      </c>
      <c r="C30" s="79">
        <v>348.5</v>
      </c>
      <c r="D30" s="79">
        <v>508.5</v>
      </c>
      <c r="E30" s="79">
        <v>274</v>
      </c>
      <c r="F30" s="5">
        <f t="shared" si="2"/>
        <v>1565</v>
      </c>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c r="EN30" s="83"/>
      <c r="EO30" s="83"/>
      <c r="EP30" s="83"/>
      <c r="EQ30" s="83"/>
      <c r="ER30" s="83"/>
      <c r="ES30" s="83"/>
      <c r="ET30" s="83"/>
      <c r="EU30" s="83"/>
      <c r="EV30" s="83"/>
      <c r="EW30" s="83"/>
      <c r="EX30" s="83"/>
      <c r="EY30" s="83"/>
      <c r="EZ30" s="83"/>
      <c r="FA30" s="83"/>
      <c r="FB30" s="83"/>
      <c r="FC30" s="83"/>
      <c r="FD30" s="83"/>
      <c r="FE30" s="83"/>
      <c r="FF30" s="83"/>
      <c r="FG30" s="83"/>
      <c r="FH30" s="83"/>
      <c r="FI30" s="83"/>
      <c r="FJ30" s="83"/>
      <c r="FK30" s="83"/>
      <c r="FL30" s="83"/>
      <c r="FM30" s="83"/>
      <c r="FN30" s="83"/>
      <c r="FO30" s="83"/>
      <c r="FP30" s="83"/>
      <c r="FQ30" s="83"/>
      <c r="FR30" s="83"/>
      <c r="FS30" s="83"/>
      <c r="FT30" s="83"/>
      <c r="FU30" s="83"/>
      <c r="FV30" s="83"/>
      <c r="FW30" s="83"/>
      <c r="FX30" s="83"/>
      <c r="FY30" s="83"/>
      <c r="FZ30" s="83"/>
      <c r="GA30" s="83"/>
      <c r="GB30" s="83"/>
      <c r="GC30" s="83"/>
      <c r="GD30" s="83"/>
      <c r="GE30" s="83"/>
      <c r="GF30" s="83"/>
      <c r="GG30" s="83"/>
      <c r="GH30" s="83"/>
      <c r="GI30" s="83"/>
      <c r="GJ30" s="83"/>
      <c r="GK30" s="83"/>
      <c r="GL30" s="83"/>
      <c r="GM30" s="83"/>
      <c r="GN30" s="83"/>
      <c r="GO30" s="83"/>
      <c r="GP30" s="83"/>
      <c r="GQ30" s="83"/>
      <c r="GR30" s="83"/>
      <c r="GS30" s="83"/>
      <c r="GT30" s="83"/>
      <c r="GU30" s="83"/>
      <c r="GV30" s="83"/>
      <c r="GW30" s="83"/>
      <c r="GX30" s="83"/>
      <c r="GY30" s="83"/>
      <c r="GZ30" s="83"/>
      <c r="HA30" s="83"/>
      <c r="HB30" s="83"/>
      <c r="HC30" s="83"/>
      <c r="HD30" s="83"/>
      <c r="HE30" s="83"/>
      <c r="HF30" s="83"/>
      <c r="HG30" s="83"/>
      <c r="HH30" s="83"/>
      <c r="HI30" s="83"/>
      <c r="HJ30" s="83"/>
      <c r="HK30" s="83"/>
      <c r="HL30" s="83"/>
      <c r="HM30" s="83"/>
    </row>
    <row r="31" spans="1:221" ht="21" customHeight="1">
      <c r="A31" s="77" t="s">
        <v>187</v>
      </c>
      <c r="B31" s="79">
        <f>B32-(B32*0.3)</f>
        <v>434</v>
      </c>
      <c r="C31" s="79">
        <v>348.5</v>
      </c>
      <c r="D31" s="79">
        <v>339</v>
      </c>
      <c r="E31" s="79">
        <v>182.5</v>
      </c>
      <c r="F31" s="5">
        <f t="shared" si="2"/>
        <v>1304</v>
      </c>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c r="EN31" s="83"/>
      <c r="EO31" s="83"/>
      <c r="EP31" s="83"/>
      <c r="EQ31" s="83"/>
      <c r="ER31" s="83"/>
      <c r="ES31" s="83"/>
      <c r="ET31" s="83"/>
      <c r="EU31" s="83"/>
      <c r="EV31" s="83"/>
      <c r="EW31" s="83"/>
      <c r="EX31" s="83"/>
      <c r="EY31" s="83"/>
      <c r="EZ31" s="83"/>
      <c r="FA31" s="83"/>
      <c r="FB31" s="83"/>
      <c r="FC31" s="83"/>
      <c r="FD31" s="83"/>
      <c r="FE31" s="83"/>
      <c r="FF31" s="83"/>
      <c r="FG31" s="83"/>
      <c r="FH31" s="83"/>
      <c r="FI31" s="83"/>
      <c r="FJ31" s="83"/>
      <c r="FK31" s="83"/>
      <c r="FL31" s="83"/>
      <c r="FM31" s="83"/>
      <c r="FN31" s="83"/>
      <c r="FO31" s="83"/>
      <c r="FP31" s="83"/>
      <c r="FQ31" s="83"/>
      <c r="FR31" s="83"/>
      <c r="FS31" s="83"/>
      <c r="FT31" s="83"/>
      <c r="FU31" s="83"/>
      <c r="FV31" s="83"/>
      <c r="FW31" s="83"/>
      <c r="FX31" s="83"/>
      <c r="FY31" s="83"/>
      <c r="FZ31" s="83"/>
      <c r="GA31" s="83"/>
      <c r="GB31" s="83"/>
      <c r="GC31" s="83"/>
      <c r="GD31" s="83"/>
      <c r="GE31" s="83"/>
      <c r="GF31" s="83"/>
      <c r="GG31" s="83"/>
      <c r="GH31" s="83"/>
      <c r="GI31" s="83"/>
      <c r="GJ31" s="83"/>
      <c r="GK31" s="83"/>
      <c r="GL31" s="83"/>
      <c r="GM31" s="83"/>
      <c r="GN31" s="83"/>
      <c r="GO31" s="83"/>
      <c r="GP31" s="83"/>
      <c r="GQ31" s="83"/>
      <c r="GR31" s="83"/>
      <c r="GS31" s="83"/>
      <c r="GT31" s="83"/>
      <c r="GU31" s="83"/>
      <c r="GV31" s="83"/>
      <c r="GW31" s="83"/>
      <c r="GX31" s="83"/>
      <c r="GY31" s="83"/>
      <c r="GZ31" s="83"/>
      <c r="HA31" s="83"/>
      <c r="HB31" s="83"/>
      <c r="HC31" s="83"/>
      <c r="HD31" s="83"/>
      <c r="HE31" s="83"/>
      <c r="HF31" s="83"/>
      <c r="HG31" s="83"/>
      <c r="HH31" s="83"/>
      <c r="HI31" s="83"/>
      <c r="HJ31" s="83"/>
      <c r="HK31" s="83"/>
      <c r="HL31" s="83"/>
      <c r="HM31" s="83"/>
    </row>
    <row r="32" spans="1:6" s="80" customFormat="1" ht="21" customHeight="1">
      <c r="A32" s="77" t="s">
        <v>186</v>
      </c>
      <c r="B32" s="79">
        <v>620</v>
      </c>
      <c r="C32" s="79">
        <v>497.5</v>
      </c>
      <c r="D32" s="79">
        <v>484.25</v>
      </c>
      <c r="E32" s="79">
        <v>260.75</v>
      </c>
      <c r="F32" s="5">
        <f t="shared" si="2"/>
        <v>1862.5</v>
      </c>
    </row>
    <row r="33" spans="1:6" s="70" customFormat="1" ht="21" customHeight="1">
      <c r="A33" s="77" t="s">
        <v>205</v>
      </c>
      <c r="B33" s="79">
        <v>2.5</v>
      </c>
      <c r="C33" s="79">
        <v>2.5</v>
      </c>
      <c r="D33" s="79">
        <v>3.25</v>
      </c>
      <c r="E33" s="79">
        <v>1.75</v>
      </c>
      <c r="F33" s="5">
        <f t="shared" si="2"/>
        <v>10</v>
      </c>
    </row>
    <row r="34" spans="1:6" s="70" customFormat="1" ht="21" customHeight="1">
      <c r="A34" s="77" t="s">
        <v>302</v>
      </c>
      <c r="B34" s="79">
        <v>3.75</v>
      </c>
      <c r="C34" s="79">
        <v>3.75</v>
      </c>
      <c r="D34" s="79">
        <v>3.25</v>
      </c>
      <c r="E34" s="79">
        <v>1.75</v>
      </c>
      <c r="F34" s="5">
        <f t="shared" si="2"/>
        <v>12.5</v>
      </c>
    </row>
    <row r="35" spans="1:221" ht="21" customHeight="1">
      <c r="A35" s="84" t="s">
        <v>144</v>
      </c>
      <c r="B35" s="4" t="s">
        <v>153</v>
      </c>
      <c r="C35" s="4" t="s">
        <v>154</v>
      </c>
      <c r="D35" s="4" t="s">
        <v>155</v>
      </c>
      <c r="E35" s="4" t="s">
        <v>156</v>
      </c>
      <c r="F35" s="5" t="s">
        <v>157</v>
      </c>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85"/>
      <c r="EJ35" s="85"/>
      <c r="EK35" s="85"/>
      <c r="EL35" s="85"/>
      <c r="EM35" s="85"/>
      <c r="EN35" s="85"/>
      <c r="EO35" s="85"/>
      <c r="EP35" s="85"/>
      <c r="EQ35" s="85"/>
      <c r="ER35" s="85"/>
      <c r="ES35" s="85"/>
      <c r="ET35" s="85"/>
      <c r="EU35" s="85"/>
      <c r="EV35" s="85"/>
      <c r="EW35" s="85"/>
      <c r="EX35" s="85"/>
      <c r="EY35" s="85"/>
      <c r="EZ35" s="85"/>
      <c r="FA35" s="85"/>
      <c r="FB35" s="85"/>
      <c r="FC35" s="85"/>
      <c r="FD35" s="85"/>
      <c r="FE35" s="85"/>
      <c r="FF35" s="85"/>
      <c r="FG35" s="85"/>
      <c r="FH35" s="85"/>
      <c r="FI35" s="85"/>
      <c r="FJ35" s="85"/>
      <c r="FK35" s="85"/>
      <c r="FL35" s="85"/>
      <c r="FM35" s="85"/>
      <c r="FN35" s="85"/>
      <c r="FO35" s="85"/>
      <c r="FP35" s="85"/>
      <c r="FQ35" s="85"/>
      <c r="FR35" s="85"/>
      <c r="FS35" s="85"/>
      <c r="FT35" s="85"/>
      <c r="FU35" s="85"/>
      <c r="FV35" s="85"/>
      <c r="FW35" s="85"/>
      <c r="FX35" s="85"/>
      <c r="FY35" s="85"/>
      <c r="FZ35" s="85"/>
      <c r="GA35" s="85"/>
      <c r="GB35" s="85"/>
      <c r="GC35" s="85"/>
      <c r="GD35" s="85"/>
      <c r="GE35" s="85"/>
      <c r="GF35" s="85"/>
      <c r="GG35" s="85"/>
      <c r="GH35" s="85"/>
      <c r="GI35" s="85"/>
      <c r="GJ35" s="85"/>
      <c r="GK35" s="85"/>
      <c r="GL35" s="85"/>
      <c r="GM35" s="85"/>
      <c r="GN35" s="85"/>
      <c r="GO35" s="85"/>
      <c r="GP35" s="85"/>
      <c r="GQ35" s="85"/>
      <c r="GR35" s="85"/>
      <c r="GS35" s="85"/>
      <c r="GT35" s="85"/>
      <c r="GU35" s="85"/>
      <c r="GV35" s="85"/>
      <c r="GW35" s="85"/>
      <c r="GX35" s="85"/>
      <c r="GY35" s="85"/>
      <c r="GZ35" s="85"/>
      <c r="HA35" s="85"/>
      <c r="HB35" s="85"/>
      <c r="HC35" s="85"/>
      <c r="HD35" s="85"/>
      <c r="HE35" s="85"/>
      <c r="HF35" s="85"/>
      <c r="HG35" s="85"/>
      <c r="HH35" s="85"/>
      <c r="HI35" s="85"/>
      <c r="HJ35" s="85"/>
      <c r="HK35" s="85"/>
      <c r="HL35" s="85"/>
      <c r="HM35" s="85"/>
    </row>
    <row r="36" spans="1:221" ht="21" customHeight="1">
      <c r="A36" s="77" t="s">
        <v>158</v>
      </c>
      <c r="B36" s="79">
        <v>228</v>
      </c>
      <c r="C36" s="79">
        <v>183</v>
      </c>
      <c r="D36" s="79">
        <v>267</v>
      </c>
      <c r="E36" s="79">
        <v>144</v>
      </c>
      <c r="F36" s="5">
        <f aca="true" t="shared" si="3" ref="F36:F41">SUM(B36:E36)</f>
        <v>822</v>
      </c>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c r="EN36" s="83"/>
      <c r="EO36" s="83"/>
      <c r="EP36" s="83"/>
      <c r="EQ36" s="83"/>
      <c r="ER36" s="83"/>
      <c r="ES36" s="83"/>
      <c r="ET36" s="83"/>
      <c r="EU36" s="83"/>
      <c r="EV36" s="83"/>
      <c r="EW36" s="83"/>
      <c r="EX36" s="83"/>
      <c r="EY36" s="83"/>
      <c r="EZ36" s="83"/>
      <c r="FA36" s="83"/>
      <c r="FB36" s="83"/>
      <c r="FC36" s="83"/>
      <c r="FD36" s="83"/>
      <c r="FE36" s="83"/>
      <c r="FF36" s="83"/>
      <c r="FG36" s="83"/>
      <c r="FH36" s="83"/>
      <c r="FI36" s="83"/>
      <c r="FJ36" s="83"/>
      <c r="FK36" s="83"/>
      <c r="FL36" s="83"/>
      <c r="FM36" s="83"/>
      <c r="FN36" s="83"/>
      <c r="FO36" s="83"/>
      <c r="FP36" s="83"/>
      <c r="FQ36" s="83"/>
      <c r="FR36" s="83"/>
      <c r="FS36" s="83"/>
      <c r="FT36" s="83"/>
      <c r="FU36" s="83"/>
      <c r="FV36" s="83"/>
      <c r="FW36" s="83"/>
      <c r="FX36" s="83"/>
      <c r="FY36" s="83"/>
      <c r="FZ36" s="83"/>
      <c r="GA36" s="83"/>
      <c r="GB36" s="83"/>
      <c r="GC36" s="83"/>
      <c r="GD36" s="83"/>
      <c r="GE36" s="83"/>
      <c r="GF36" s="83"/>
      <c r="GG36" s="83"/>
      <c r="GH36" s="83"/>
      <c r="GI36" s="83"/>
      <c r="GJ36" s="83"/>
      <c r="GK36" s="83"/>
      <c r="GL36" s="83"/>
      <c r="GM36" s="83"/>
      <c r="GN36" s="83"/>
      <c r="GO36" s="83"/>
      <c r="GP36" s="83"/>
      <c r="GQ36" s="83"/>
      <c r="GR36" s="83"/>
      <c r="GS36" s="83"/>
      <c r="GT36" s="83"/>
      <c r="GU36" s="83"/>
      <c r="GV36" s="83"/>
      <c r="GW36" s="83"/>
      <c r="GX36" s="83"/>
      <c r="GY36" s="83"/>
      <c r="GZ36" s="83"/>
      <c r="HA36" s="83"/>
      <c r="HB36" s="83"/>
      <c r="HC36" s="83"/>
      <c r="HD36" s="83"/>
      <c r="HE36" s="83"/>
      <c r="HF36" s="83"/>
      <c r="HG36" s="83"/>
      <c r="HH36" s="83"/>
      <c r="HI36" s="83"/>
      <c r="HJ36" s="83"/>
      <c r="HK36" s="83"/>
      <c r="HL36" s="83"/>
      <c r="HM36" s="83"/>
    </row>
    <row r="37" spans="1:6" ht="21" customHeight="1">
      <c r="A37" s="77" t="s">
        <v>102</v>
      </c>
      <c r="B37" s="79">
        <f>B30-(B30*0.25)</f>
        <v>325.5</v>
      </c>
      <c r="C37" s="79">
        <v>261.5</v>
      </c>
      <c r="D37" s="79">
        <v>381.5</v>
      </c>
      <c r="E37" s="79">
        <f>E30-(E30*0.25)</f>
        <v>205.5</v>
      </c>
      <c r="F37" s="5">
        <f t="shared" si="3"/>
        <v>1174</v>
      </c>
    </row>
    <row r="38" spans="1:221" ht="21" customHeight="1">
      <c r="A38" s="77" t="s">
        <v>187</v>
      </c>
      <c r="B38" s="79">
        <v>304</v>
      </c>
      <c r="C38" s="79">
        <v>244</v>
      </c>
      <c r="D38" s="79">
        <v>237.5</v>
      </c>
      <c r="E38" s="79">
        <v>128</v>
      </c>
      <c r="F38" s="5">
        <f t="shared" si="3"/>
        <v>913.5</v>
      </c>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c r="EN38" s="83"/>
      <c r="EO38" s="83"/>
      <c r="EP38" s="83"/>
      <c r="EQ38" s="83"/>
      <c r="ER38" s="83"/>
      <c r="ES38" s="83"/>
      <c r="ET38" s="83"/>
      <c r="EU38" s="83"/>
      <c r="EV38" s="83"/>
      <c r="EW38" s="83"/>
      <c r="EX38" s="83"/>
      <c r="EY38" s="83"/>
      <c r="EZ38" s="83"/>
      <c r="FA38" s="83"/>
      <c r="FB38" s="83"/>
      <c r="FC38" s="83"/>
      <c r="FD38" s="83"/>
      <c r="FE38" s="83"/>
      <c r="FF38" s="83"/>
      <c r="FG38" s="83"/>
      <c r="FH38" s="83"/>
      <c r="FI38" s="83"/>
      <c r="FJ38" s="83"/>
      <c r="FK38" s="83"/>
      <c r="FL38" s="83"/>
      <c r="FM38" s="83"/>
      <c r="FN38" s="83"/>
      <c r="FO38" s="83"/>
      <c r="FP38" s="83"/>
      <c r="FQ38" s="83"/>
      <c r="FR38" s="83"/>
      <c r="FS38" s="83"/>
      <c r="FT38" s="83"/>
      <c r="FU38" s="83"/>
      <c r="FV38" s="83"/>
      <c r="FW38" s="83"/>
      <c r="FX38" s="83"/>
      <c r="FY38" s="83"/>
      <c r="FZ38" s="83"/>
      <c r="GA38" s="83"/>
      <c r="GB38" s="83"/>
      <c r="GC38" s="83"/>
      <c r="GD38" s="83"/>
      <c r="GE38" s="83"/>
      <c r="GF38" s="83"/>
      <c r="GG38" s="83"/>
      <c r="GH38" s="83"/>
      <c r="GI38" s="83"/>
      <c r="GJ38" s="83"/>
      <c r="GK38" s="83"/>
      <c r="GL38" s="83"/>
      <c r="GM38" s="83"/>
      <c r="GN38" s="83"/>
      <c r="GO38" s="83"/>
      <c r="GP38" s="83"/>
      <c r="GQ38" s="83"/>
      <c r="GR38" s="83"/>
      <c r="GS38" s="83"/>
      <c r="GT38" s="83"/>
      <c r="GU38" s="83"/>
      <c r="GV38" s="83"/>
      <c r="GW38" s="83"/>
      <c r="GX38" s="83"/>
      <c r="GY38" s="83"/>
      <c r="GZ38" s="83"/>
      <c r="HA38" s="83"/>
      <c r="HB38" s="83"/>
      <c r="HC38" s="83"/>
      <c r="HD38" s="83"/>
      <c r="HE38" s="83"/>
      <c r="HF38" s="83"/>
      <c r="HG38" s="83"/>
      <c r="HH38" s="83"/>
      <c r="HI38" s="83"/>
      <c r="HJ38" s="83"/>
      <c r="HK38" s="83"/>
      <c r="HL38" s="83"/>
      <c r="HM38" s="83"/>
    </row>
    <row r="39" spans="1:6" s="80" customFormat="1" ht="21" customHeight="1">
      <c r="A39" s="77" t="s">
        <v>186</v>
      </c>
      <c r="B39" s="79">
        <f>B30</f>
        <v>434</v>
      </c>
      <c r="C39" s="79">
        <f>C30</f>
        <v>348.5</v>
      </c>
      <c r="D39" s="79">
        <v>339</v>
      </c>
      <c r="E39" s="79">
        <v>183</v>
      </c>
      <c r="F39" s="5">
        <f t="shared" si="3"/>
        <v>1304.5</v>
      </c>
    </row>
    <row r="40" spans="1:6" ht="21" customHeight="1">
      <c r="A40" s="77" t="s">
        <v>209</v>
      </c>
      <c r="B40" s="79">
        <v>1.9</v>
      </c>
      <c r="C40" s="79">
        <v>1.9</v>
      </c>
      <c r="D40" s="79">
        <v>2.5</v>
      </c>
      <c r="E40" s="79">
        <v>1.5</v>
      </c>
      <c r="F40" s="7">
        <f t="shared" si="3"/>
        <v>7.8</v>
      </c>
    </row>
    <row r="41" spans="1:6" ht="21" customHeight="1">
      <c r="A41" s="77" t="s">
        <v>208</v>
      </c>
      <c r="B41" s="79">
        <v>3</v>
      </c>
      <c r="C41" s="79">
        <v>3</v>
      </c>
      <c r="D41" s="79">
        <v>2.5</v>
      </c>
      <c r="E41" s="79">
        <v>1.5</v>
      </c>
      <c r="F41" s="5">
        <f t="shared" si="3"/>
        <v>10</v>
      </c>
    </row>
    <row r="42" spans="1:6" ht="35.25" customHeight="1">
      <c r="A42" s="86" t="s">
        <v>188</v>
      </c>
      <c r="B42" s="2" t="s">
        <v>153</v>
      </c>
      <c r="C42" s="2" t="s">
        <v>154</v>
      </c>
      <c r="D42" s="2" t="s">
        <v>155</v>
      </c>
      <c r="E42" s="2" t="s">
        <v>156</v>
      </c>
      <c r="F42" s="7" t="s">
        <v>157</v>
      </c>
    </row>
    <row r="43" spans="1:6" ht="21" customHeight="1">
      <c r="A43" s="76" t="s">
        <v>159</v>
      </c>
      <c r="B43" s="87">
        <v>612.5</v>
      </c>
      <c r="C43" s="87">
        <v>612.5</v>
      </c>
      <c r="D43" s="87">
        <v>796.25</v>
      </c>
      <c r="E43" s="87">
        <v>428.75</v>
      </c>
      <c r="F43" s="7">
        <f aca="true" t="shared" si="4" ref="F43:F48">SUM(B43:E43)</f>
        <v>2450</v>
      </c>
    </row>
    <row r="44" spans="1:6" ht="21" customHeight="1">
      <c r="A44" s="76" t="s">
        <v>103</v>
      </c>
      <c r="B44" s="87">
        <v>875</v>
      </c>
      <c r="C44" s="87">
        <v>875</v>
      </c>
      <c r="D44" s="87">
        <v>1137.5</v>
      </c>
      <c r="E44" s="87">
        <v>612.5</v>
      </c>
      <c r="F44" s="7">
        <f t="shared" si="4"/>
        <v>3500</v>
      </c>
    </row>
    <row r="45" spans="1:221" ht="21" customHeight="1">
      <c r="A45" s="77" t="s">
        <v>187</v>
      </c>
      <c r="B45" s="79">
        <v>875</v>
      </c>
      <c r="C45" s="79">
        <v>875</v>
      </c>
      <c r="D45" s="79">
        <v>796.25</v>
      </c>
      <c r="E45" s="79">
        <v>428.75</v>
      </c>
      <c r="F45" s="5">
        <f t="shared" si="4"/>
        <v>2975</v>
      </c>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c r="EN45" s="83"/>
      <c r="EO45" s="83"/>
      <c r="EP45" s="83"/>
      <c r="EQ45" s="83"/>
      <c r="ER45" s="83"/>
      <c r="ES45" s="83"/>
      <c r="ET45" s="83"/>
      <c r="EU45" s="83"/>
      <c r="EV45" s="83"/>
      <c r="EW45" s="83"/>
      <c r="EX45" s="83"/>
      <c r="EY45" s="83"/>
      <c r="EZ45" s="83"/>
      <c r="FA45" s="83"/>
      <c r="FB45" s="83"/>
      <c r="FC45" s="83"/>
      <c r="FD45" s="83"/>
      <c r="FE45" s="83"/>
      <c r="FF45" s="83"/>
      <c r="FG45" s="83"/>
      <c r="FH45" s="83"/>
      <c r="FI45" s="83"/>
      <c r="FJ45" s="83"/>
      <c r="FK45" s="83"/>
      <c r="FL45" s="83"/>
      <c r="FM45" s="83"/>
      <c r="FN45" s="83"/>
      <c r="FO45" s="83"/>
      <c r="FP45" s="83"/>
      <c r="FQ45" s="83"/>
      <c r="FR45" s="83"/>
      <c r="FS45" s="83"/>
      <c r="FT45" s="83"/>
      <c r="FU45" s="83"/>
      <c r="FV45" s="83"/>
      <c r="FW45" s="83"/>
      <c r="FX45" s="83"/>
      <c r="FY45" s="83"/>
      <c r="FZ45" s="83"/>
      <c r="GA45" s="83"/>
      <c r="GB45" s="83"/>
      <c r="GC45" s="83"/>
      <c r="GD45" s="83"/>
      <c r="GE45" s="83"/>
      <c r="GF45" s="83"/>
      <c r="GG45" s="83"/>
      <c r="GH45" s="83"/>
      <c r="GI45" s="83"/>
      <c r="GJ45" s="83"/>
      <c r="GK45" s="83"/>
      <c r="GL45" s="83"/>
      <c r="GM45" s="83"/>
      <c r="GN45" s="83"/>
      <c r="GO45" s="83"/>
      <c r="GP45" s="83"/>
      <c r="GQ45" s="83"/>
      <c r="GR45" s="83"/>
      <c r="GS45" s="83"/>
      <c r="GT45" s="83"/>
      <c r="GU45" s="83"/>
      <c r="GV45" s="83"/>
      <c r="GW45" s="83"/>
      <c r="GX45" s="83"/>
      <c r="GY45" s="83"/>
      <c r="GZ45" s="83"/>
      <c r="HA45" s="83"/>
      <c r="HB45" s="83"/>
      <c r="HC45" s="83"/>
      <c r="HD45" s="83"/>
      <c r="HE45" s="83"/>
      <c r="HF45" s="83"/>
      <c r="HG45" s="83"/>
      <c r="HH45" s="83"/>
      <c r="HI45" s="83"/>
      <c r="HJ45" s="83"/>
      <c r="HK45" s="83"/>
      <c r="HL45" s="83"/>
      <c r="HM45" s="83"/>
    </row>
    <row r="46" spans="1:221" ht="21" customHeight="1">
      <c r="A46" s="77" t="s">
        <v>186</v>
      </c>
      <c r="B46" s="79">
        <v>1250</v>
      </c>
      <c r="C46" s="79">
        <v>1250</v>
      </c>
      <c r="D46" s="79">
        <v>796.25</v>
      </c>
      <c r="E46" s="79">
        <v>428.75</v>
      </c>
      <c r="F46" s="5">
        <f t="shared" si="4"/>
        <v>3725</v>
      </c>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c r="EN46" s="83"/>
      <c r="EO46" s="83"/>
      <c r="EP46" s="83"/>
      <c r="EQ46" s="83"/>
      <c r="ER46" s="83"/>
      <c r="ES46" s="83"/>
      <c r="ET46" s="83"/>
      <c r="EU46" s="83"/>
      <c r="EV46" s="83"/>
      <c r="EW46" s="83"/>
      <c r="EX46" s="83"/>
      <c r="EY46" s="83"/>
      <c r="EZ46" s="83"/>
      <c r="FA46" s="83"/>
      <c r="FB46" s="83"/>
      <c r="FC46" s="83"/>
      <c r="FD46" s="83"/>
      <c r="FE46" s="83"/>
      <c r="FF46" s="83"/>
      <c r="FG46" s="83"/>
      <c r="FH46" s="83"/>
      <c r="FI46" s="83"/>
      <c r="FJ46" s="83"/>
      <c r="FK46" s="83"/>
      <c r="FL46" s="83"/>
      <c r="FM46" s="83"/>
      <c r="FN46" s="83"/>
      <c r="FO46" s="83"/>
      <c r="FP46" s="83"/>
      <c r="FQ46" s="83"/>
      <c r="FR46" s="83"/>
      <c r="FS46" s="83"/>
      <c r="FT46" s="83"/>
      <c r="FU46" s="83"/>
      <c r="FV46" s="83"/>
      <c r="FW46" s="83"/>
      <c r="FX46" s="83"/>
      <c r="FY46" s="83"/>
      <c r="FZ46" s="83"/>
      <c r="GA46" s="83"/>
      <c r="GB46" s="83"/>
      <c r="GC46" s="83"/>
      <c r="GD46" s="83"/>
      <c r="GE46" s="83"/>
      <c r="GF46" s="83"/>
      <c r="GG46" s="83"/>
      <c r="GH46" s="83"/>
      <c r="GI46" s="83"/>
      <c r="GJ46" s="83"/>
      <c r="GK46" s="83"/>
      <c r="GL46" s="83"/>
      <c r="GM46" s="83"/>
      <c r="GN46" s="83"/>
      <c r="GO46" s="83"/>
      <c r="GP46" s="83"/>
      <c r="GQ46" s="83"/>
      <c r="GR46" s="83"/>
      <c r="GS46" s="83"/>
      <c r="GT46" s="83"/>
      <c r="GU46" s="83"/>
      <c r="GV46" s="83"/>
      <c r="GW46" s="83"/>
      <c r="GX46" s="83"/>
      <c r="GY46" s="83"/>
      <c r="GZ46" s="83"/>
      <c r="HA46" s="83"/>
      <c r="HB46" s="83"/>
      <c r="HC46" s="83"/>
      <c r="HD46" s="83"/>
      <c r="HE46" s="83"/>
      <c r="HF46" s="83"/>
      <c r="HG46" s="83"/>
      <c r="HH46" s="83"/>
      <c r="HI46" s="83"/>
      <c r="HJ46" s="83"/>
      <c r="HK46" s="83"/>
      <c r="HL46" s="83"/>
      <c r="HM46" s="83"/>
    </row>
    <row r="47" spans="1:6" ht="21" customHeight="1">
      <c r="A47" s="76" t="s">
        <v>301</v>
      </c>
      <c r="B47" s="87">
        <v>6</v>
      </c>
      <c r="C47" s="87">
        <v>6</v>
      </c>
      <c r="D47" s="79">
        <v>7.5</v>
      </c>
      <c r="E47" s="79">
        <v>5</v>
      </c>
      <c r="F47" s="7">
        <f t="shared" si="4"/>
        <v>24.5</v>
      </c>
    </row>
    <row r="48" spans="1:6" ht="21" customHeight="1">
      <c r="A48" s="77" t="s">
        <v>206</v>
      </c>
      <c r="B48" s="87">
        <v>9</v>
      </c>
      <c r="C48" s="87">
        <v>9</v>
      </c>
      <c r="D48" s="79">
        <v>7.5</v>
      </c>
      <c r="E48" s="79">
        <v>5</v>
      </c>
      <c r="F48" s="7">
        <f t="shared" si="4"/>
        <v>30.5</v>
      </c>
    </row>
    <row r="49" spans="1:6" s="70" customFormat="1" ht="21" customHeight="1">
      <c r="A49" s="86" t="s">
        <v>190</v>
      </c>
      <c r="B49" s="66"/>
      <c r="C49" s="66"/>
      <c r="D49" s="67"/>
      <c r="E49" s="66"/>
      <c r="F49" s="67"/>
    </row>
    <row r="50" spans="1:6" ht="21" customHeight="1">
      <c r="A50" s="76" t="s">
        <v>103</v>
      </c>
      <c r="B50" s="87">
        <f>B44*2</f>
        <v>1750</v>
      </c>
      <c r="C50" s="87">
        <f>C44*2</f>
        <v>1750</v>
      </c>
      <c r="D50" s="87">
        <f>D44*2</f>
        <v>2275</v>
      </c>
      <c r="E50" s="87">
        <f>E44*2</f>
        <v>1225</v>
      </c>
      <c r="F50" s="7">
        <f>SUM(B50:E50)</f>
        <v>7000</v>
      </c>
    </row>
    <row r="51" spans="1:6" s="80" customFormat="1" ht="21" customHeight="1">
      <c r="A51" s="77" t="s">
        <v>186</v>
      </c>
      <c r="B51" s="79">
        <v>2750</v>
      </c>
      <c r="C51" s="79">
        <v>2750</v>
      </c>
      <c r="D51" s="79">
        <f>D50</f>
        <v>2275</v>
      </c>
      <c r="E51" s="79">
        <f>E50</f>
        <v>1225</v>
      </c>
      <c r="F51" s="5">
        <f>SUM(B51:E51)</f>
        <v>9000</v>
      </c>
    </row>
    <row r="52" spans="1:6" ht="21" customHeight="1">
      <c r="A52" s="76" t="s">
        <v>207</v>
      </c>
      <c r="B52" s="87">
        <v>9.5</v>
      </c>
      <c r="C52" s="87">
        <v>9.5</v>
      </c>
      <c r="D52" s="87">
        <v>11.5</v>
      </c>
      <c r="E52" s="87">
        <f>E47*1.5</f>
        <v>7.5</v>
      </c>
      <c r="F52" s="7">
        <f>SUM(B52:E52)</f>
        <v>38</v>
      </c>
    </row>
    <row r="53" spans="1:6" ht="21" customHeight="1">
      <c r="A53" s="77" t="s">
        <v>206</v>
      </c>
      <c r="B53" s="87">
        <v>13</v>
      </c>
      <c r="C53" s="87">
        <v>13</v>
      </c>
      <c r="D53" s="87">
        <v>11.5</v>
      </c>
      <c r="E53" s="87">
        <f>E48*1.5</f>
        <v>7.5</v>
      </c>
      <c r="F53" s="7">
        <f>SUM(B53:E53)</f>
        <v>45</v>
      </c>
    </row>
    <row r="54" spans="1:6" ht="21" customHeight="1">
      <c r="A54" s="160" t="s">
        <v>189</v>
      </c>
      <c r="B54" s="157"/>
      <c r="C54" s="157"/>
      <c r="D54" s="157"/>
      <c r="E54" s="157"/>
      <c r="F54" s="157"/>
    </row>
    <row r="55" spans="1:6" s="70" customFormat="1" ht="21" customHeight="1">
      <c r="A55" s="86" t="s">
        <v>191</v>
      </c>
      <c r="B55" s="2" t="s">
        <v>153</v>
      </c>
      <c r="C55" s="2" t="s">
        <v>154</v>
      </c>
      <c r="D55" s="2" t="s">
        <v>155</v>
      </c>
      <c r="E55" s="2" t="s">
        <v>156</v>
      </c>
      <c r="F55" s="7" t="s">
        <v>157</v>
      </c>
    </row>
    <row r="56" spans="1:6" s="70" customFormat="1" ht="21" customHeight="1">
      <c r="A56" s="76" t="s">
        <v>159</v>
      </c>
      <c r="B56" s="87">
        <v>458</v>
      </c>
      <c r="C56" s="87">
        <v>428</v>
      </c>
      <c r="D56" s="87">
        <v>576</v>
      </c>
      <c r="E56" s="87">
        <v>310</v>
      </c>
      <c r="F56" s="7">
        <f aca="true" t="shared" si="5" ref="F56:F61">SUM(B56:E56)</f>
        <v>1772</v>
      </c>
    </row>
    <row r="57" spans="1:6" ht="21" customHeight="1">
      <c r="A57" s="76" t="s">
        <v>103</v>
      </c>
      <c r="B57" s="87">
        <v>655</v>
      </c>
      <c r="C57" s="87">
        <v>613</v>
      </c>
      <c r="D57" s="87">
        <v>823</v>
      </c>
      <c r="E57" s="87">
        <v>445</v>
      </c>
      <c r="F57" s="5">
        <f t="shared" si="5"/>
        <v>2536</v>
      </c>
    </row>
    <row r="58" spans="1:221" ht="21" customHeight="1">
      <c r="A58" s="77" t="s">
        <v>187</v>
      </c>
      <c r="B58" s="79">
        <v>655</v>
      </c>
      <c r="C58" s="79">
        <v>613</v>
      </c>
      <c r="D58" s="79">
        <v>576</v>
      </c>
      <c r="E58" s="79">
        <v>310</v>
      </c>
      <c r="F58" s="5">
        <f t="shared" si="5"/>
        <v>2154</v>
      </c>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c r="EN58" s="83"/>
      <c r="EO58" s="83"/>
      <c r="EP58" s="83"/>
      <c r="EQ58" s="83"/>
      <c r="ER58" s="83"/>
      <c r="ES58" s="83"/>
      <c r="ET58" s="83"/>
      <c r="EU58" s="83"/>
      <c r="EV58" s="83"/>
      <c r="EW58" s="83"/>
      <c r="EX58" s="83"/>
      <c r="EY58" s="83"/>
      <c r="EZ58" s="83"/>
      <c r="FA58" s="83"/>
      <c r="FB58" s="83"/>
      <c r="FC58" s="83"/>
      <c r="FD58" s="83"/>
      <c r="FE58" s="83"/>
      <c r="FF58" s="83"/>
      <c r="FG58" s="83"/>
      <c r="FH58" s="83"/>
      <c r="FI58" s="83"/>
      <c r="FJ58" s="83"/>
      <c r="FK58" s="83"/>
      <c r="FL58" s="83"/>
      <c r="FM58" s="83"/>
      <c r="FN58" s="83"/>
      <c r="FO58" s="83"/>
      <c r="FP58" s="83"/>
      <c r="FQ58" s="83"/>
      <c r="FR58" s="83"/>
      <c r="FS58" s="83"/>
      <c r="FT58" s="83"/>
      <c r="FU58" s="83"/>
      <c r="FV58" s="83"/>
      <c r="FW58" s="83"/>
      <c r="FX58" s="83"/>
      <c r="FY58" s="83"/>
      <c r="FZ58" s="83"/>
      <c r="GA58" s="83"/>
      <c r="GB58" s="83"/>
      <c r="GC58" s="83"/>
      <c r="GD58" s="83"/>
      <c r="GE58" s="83"/>
      <c r="GF58" s="83"/>
      <c r="GG58" s="83"/>
      <c r="GH58" s="83"/>
      <c r="GI58" s="83"/>
      <c r="GJ58" s="83"/>
      <c r="GK58" s="83"/>
      <c r="GL58" s="83"/>
      <c r="GM58" s="83"/>
      <c r="GN58" s="83"/>
      <c r="GO58" s="83"/>
      <c r="GP58" s="83"/>
      <c r="GQ58" s="83"/>
      <c r="GR58" s="83"/>
      <c r="GS58" s="83"/>
      <c r="GT58" s="83"/>
      <c r="GU58" s="83"/>
      <c r="GV58" s="83"/>
      <c r="GW58" s="83"/>
      <c r="GX58" s="83"/>
      <c r="GY58" s="83"/>
      <c r="GZ58" s="83"/>
      <c r="HA58" s="83"/>
      <c r="HB58" s="83"/>
      <c r="HC58" s="83"/>
      <c r="HD58" s="83"/>
      <c r="HE58" s="83"/>
      <c r="HF58" s="83"/>
      <c r="HG58" s="83"/>
      <c r="HH58" s="83"/>
      <c r="HI58" s="83"/>
      <c r="HJ58" s="83"/>
      <c r="HK58" s="83"/>
      <c r="HL58" s="83"/>
      <c r="HM58" s="83"/>
    </row>
    <row r="59" spans="1:6" s="80" customFormat="1" ht="21" customHeight="1">
      <c r="A59" s="77" t="s">
        <v>186</v>
      </c>
      <c r="B59" s="79">
        <v>935</v>
      </c>
      <c r="C59" s="79">
        <v>875</v>
      </c>
      <c r="D59" s="79">
        <v>785</v>
      </c>
      <c r="E59" s="79">
        <v>425</v>
      </c>
      <c r="F59" s="5">
        <f t="shared" si="5"/>
        <v>3020</v>
      </c>
    </row>
    <row r="60" spans="1:6" ht="21" customHeight="1">
      <c r="A60" s="76" t="s">
        <v>209</v>
      </c>
      <c r="B60" s="87">
        <v>4.5</v>
      </c>
      <c r="C60" s="87">
        <v>4.5</v>
      </c>
      <c r="D60" s="87">
        <v>5.5</v>
      </c>
      <c r="E60" s="87">
        <v>3.5</v>
      </c>
      <c r="F60" s="7">
        <f t="shared" si="5"/>
        <v>18</v>
      </c>
    </row>
    <row r="61" spans="1:6" ht="21" customHeight="1">
      <c r="A61" s="76" t="s">
        <v>210</v>
      </c>
      <c r="B61" s="87">
        <v>6.5</v>
      </c>
      <c r="C61" s="87">
        <v>6.5</v>
      </c>
      <c r="D61" s="87">
        <v>5.5</v>
      </c>
      <c r="E61" s="87">
        <v>3.5</v>
      </c>
      <c r="F61" s="7">
        <f t="shared" si="5"/>
        <v>22</v>
      </c>
    </row>
    <row r="62" spans="1:6" ht="21" customHeight="1">
      <c r="A62" s="86" t="s">
        <v>74</v>
      </c>
      <c r="B62" s="2" t="s">
        <v>153</v>
      </c>
      <c r="C62" s="2" t="s">
        <v>154</v>
      </c>
      <c r="D62" s="2" t="s">
        <v>155</v>
      </c>
      <c r="E62" s="2" t="s">
        <v>156</v>
      </c>
      <c r="F62" s="7" t="s">
        <v>157</v>
      </c>
    </row>
    <row r="63" spans="1:6" ht="21" customHeight="1">
      <c r="A63" s="76" t="s">
        <v>159</v>
      </c>
      <c r="B63" s="87">
        <f>B64-(B64*0.3)</f>
        <v>98</v>
      </c>
      <c r="C63" s="87">
        <v>94.5</v>
      </c>
      <c r="D63" s="87">
        <v>125</v>
      </c>
      <c r="E63" s="87">
        <v>67.5</v>
      </c>
      <c r="F63" s="7">
        <f>SUM(B63:E63)</f>
        <v>385</v>
      </c>
    </row>
    <row r="64" spans="1:6" ht="21" customHeight="1">
      <c r="A64" s="76" t="s">
        <v>103</v>
      </c>
      <c r="B64" s="87">
        <v>140</v>
      </c>
      <c r="C64" s="87">
        <v>135</v>
      </c>
      <c r="D64" s="87">
        <v>179</v>
      </c>
      <c r="E64" s="87">
        <v>96</v>
      </c>
      <c r="F64" s="5">
        <f>SUM(B64:E64)</f>
        <v>550</v>
      </c>
    </row>
    <row r="65" spans="1:6" ht="21" customHeight="1">
      <c r="A65" s="76" t="s">
        <v>104</v>
      </c>
      <c r="B65" s="77">
        <v>1.9</v>
      </c>
      <c r="C65" s="87">
        <v>1.9</v>
      </c>
      <c r="D65" s="79">
        <v>2.47</v>
      </c>
      <c r="E65" s="79">
        <v>1.33</v>
      </c>
      <c r="F65" s="7">
        <f>SUM(B65:E65)</f>
        <v>7.6</v>
      </c>
    </row>
    <row r="66" spans="1:6" ht="21" customHeight="1">
      <c r="A66" s="130" t="s">
        <v>75</v>
      </c>
      <c r="B66" s="131"/>
      <c r="C66" s="131"/>
      <c r="D66" s="131"/>
      <c r="E66" s="131"/>
      <c r="F66" s="131"/>
    </row>
    <row r="67" spans="1:6" ht="44.25" customHeight="1">
      <c r="A67" s="68" t="s">
        <v>142</v>
      </c>
      <c r="B67" s="2" t="s">
        <v>153</v>
      </c>
      <c r="C67" s="2" t="s">
        <v>154</v>
      </c>
      <c r="D67" s="2" t="s">
        <v>155</v>
      </c>
      <c r="E67" s="2" t="s">
        <v>156</v>
      </c>
      <c r="F67" s="7" t="s">
        <v>157</v>
      </c>
    </row>
    <row r="68" spans="1:6" ht="21" customHeight="1">
      <c r="A68" s="76" t="s">
        <v>160</v>
      </c>
      <c r="B68" s="87">
        <f>B69-(B69*0.3)</f>
        <v>98</v>
      </c>
      <c r="C68" s="87">
        <f>C69-(C69*0.3)</f>
        <v>98</v>
      </c>
      <c r="D68" s="87">
        <v>127.4</v>
      </c>
      <c r="E68" s="87">
        <v>68.6</v>
      </c>
      <c r="F68" s="7">
        <f>SUM(B68:E68)</f>
        <v>392</v>
      </c>
    </row>
    <row r="69" spans="1:6" ht="21" customHeight="1">
      <c r="A69" s="76" t="s">
        <v>101</v>
      </c>
      <c r="B69" s="87">
        <v>140</v>
      </c>
      <c r="C69" s="87">
        <v>140</v>
      </c>
      <c r="D69" s="87">
        <v>182</v>
      </c>
      <c r="E69" s="87">
        <v>98</v>
      </c>
      <c r="F69" s="5">
        <f>SUM(B69:E69)</f>
        <v>560</v>
      </c>
    </row>
    <row r="70" spans="1:6" ht="21" customHeight="1">
      <c r="A70" s="76" t="s">
        <v>104</v>
      </c>
      <c r="B70" s="77">
        <v>1</v>
      </c>
      <c r="C70" s="87">
        <v>1</v>
      </c>
      <c r="D70" s="79">
        <v>1.3</v>
      </c>
      <c r="E70" s="79">
        <v>0.7</v>
      </c>
      <c r="F70" s="7">
        <f>SUM(B70:E70)</f>
        <v>4</v>
      </c>
    </row>
    <row r="71" spans="1:6" ht="21" customHeight="1">
      <c r="A71" s="132" t="s">
        <v>145</v>
      </c>
      <c r="B71" s="133"/>
      <c r="C71" s="133"/>
      <c r="D71" s="133"/>
      <c r="E71" s="133"/>
      <c r="F71" s="133"/>
    </row>
    <row r="72" spans="1:6" ht="58.5" customHeight="1">
      <c r="A72" s="71" t="s">
        <v>305</v>
      </c>
      <c r="B72" s="2" t="s">
        <v>153</v>
      </c>
      <c r="C72" s="2" t="s">
        <v>154</v>
      </c>
      <c r="D72" s="2" t="s">
        <v>155</v>
      </c>
      <c r="E72" s="2" t="s">
        <v>156</v>
      </c>
      <c r="F72" s="7" t="s">
        <v>157</v>
      </c>
    </row>
    <row r="73" spans="1:6" ht="21" customHeight="1">
      <c r="A73" s="76" t="s">
        <v>160</v>
      </c>
      <c r="B73" s="87">
        <v>304</v>
      </c>
      <c r="C73" s="87">
        <v>244</v>
      </c>
      <c r="D73" s="87">
        <v>356</v>
      </c>
      <c r="E73" s="87">
        <v>192</v>
      </c>
      <c r="F73" s="7">
        <f>SUM(B73:E73)</f>
        <v>1096</v>
      </c>
    </row>
    <row r="74" spans="1:6" ht="21" customHeight="1">
      <c r="A74" s="76" t="s">
        <v>101</v>
      </c>
      <c r="B74" s="87">
        <v>434</v>
      </c>
      <c r="C74" s="87">
        <v>348.25</v>
      </c>
      <c r="D74" s="87">
        <v>508.5</v>
      </c>
      <c r="E74" s="87">
        <v>274</v>
      </c>
      <c r="F74" s="7">
        <f>SUM(B74:E74)</f>
        <v>1564.75</v>
      </c>
    </row>
    <row r="75" spans="1:6" ht="21" customHeight="1">
      <c r="A75" s="76" t="s">
        <v>104</v>
      </c>
      <c r="B75" s="77">
        <f>B33</f>
        <v>2.5</v>
      </c>
      <c r="C75" s="77">
        <f>C33</f>
        <v>2.5</v>
      </c>
      <c r="D75" s="77">
        <f>D33</f>
        <v>3.25</v>
      </c>
      <c r="E75" s="77">
        <f>E33</f>
        <v>1.75</v>
      </c>
      <c r="F75" s="5">
        <f>SUM(B75:E75)</f>
        <v>10</v>
      </c>
    </row>
    <row r="76" spans="1:6" ht="35.25" customHeight="1">
      <c r="A76" s="130" t="s">
        <v>76</v>
      </c>
      <c r="B76" s="131"/>
      <c r="C76" s="131"/>
      <c r="D76" s="131"/>
      <c r="E76" s="131"/>
      <c r="F76" s="131"/>
    </row>
    <row r="77" spans="1:221" ht="35.25" customHeight="1">
      <c r="A77" s="68" t="s">
        <v>77</v>
      </c>
      <c r="B77" s="161" t="s">
        <v>161</v>
      </c>
      <c r="C77" s="161"/>
      <c r="D77" s="2" t="s">
        <v>195</v>
      </c>
      <c r="E77" s="2"/>
      <c r="F77" s="7" t="s">
        <v>157</v>
      </c>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c r="EO77" s="69"/>
      <c r="EP77" s="69"/>
      <c r="EQ77" s="69"/>
      <c r="ER77" s="69"/>
      <c r="ES77" s="69"/>
      <c r="ET77" s="69"/>
      <c r="EU77" s="69"/>
      <c r="EV77" s="69"/>
      <c r="EW77" s="69"/>
      <c r="EX77" s="69"/>
      <c r="EY77" s="69"/>
      <c r="EZ77" s="69"/>
      <c r="FA77" s="69"/>
      <c r="FB77" s="69"/>
      <c r="FC77" s="69"/>
      <c r="FD77" s="69"/>
      <c r="FE77" s="69"/>
      <c r="FF77" s="69"/>
      <c r="FG77" s="69"/>
      <c r="FH77" s="69"/>
      <c r="FI77" s="69"/>
      <c r="FJ77" s="69"/>
      <c r="FK77" s="69"/>
      <c r="FL77" s="69"/>
      <c r="FM77" s="69"/>
      <c r="FN77" s="69"/>
      <c r="FO77" s="69"/>
      <c r="FP77" s="69"/>
      <c r="FQ77" s="69"/>
      <c r="FR77" s="69"/>
      <c r="FS77" s="69"/>
      <c r="FT77" s="69"/>
      <c r="FU77" s="69"/>
      <c r="FV77" s="69"/>
      <c r="FW77" s="69"/>
      <c r="FX77" s="69"/>
      <c r="FY77" s="69"/>
      <c r="FZ77" s="69"/>
      <c r="GA77" s="69"/>
      <c r="GB77" s="69"/>
      <c r="GC77" s="69"/>
      <c r="GD77" s="69"/>
      <c r="GE77" s="69"/>
      <c r="GF77" s="69"/>
      <c r="GG77" s="69"/>
      <c r="GH77" s="69"/>
      <c r="GI77" s="69"/>
      <c r="GJ77" s="69"/>
      <c r="GK77" s="69"/>
      <c r="GL77" s="69"/>
      <c r="GM77" s="69"/>
      <c r="GN77" s="69"/>
      <c r="GO77" s="69"/>
      <c r="GP77" s="69"/>
      <c r="GQ77" s="69"/>
      <c r="GR77" s="69"/>
      <c r="GS77" s="69"/>
      <c r="GT77" s="69"/>
      <c r="GU77" s="69"/>
      <c r="GV77" s="69"/>
      <c r="GW77" s="69"/>
      <c r="GX77" s="69"/>
      <c r="GY77" s="69"/>
      <c r="GZ77" s="69"/>
      <c r="HA77" s="69"/>
      <c r="HB77" s="69"/>
      <c r="HC77" s="69"/>
      <c r="HD77" s="69"/>
      <c r="HE77" s="69"/>
      <c r="HF77" s="69"/>
      <c r="HG77" s="69"/>
      <c r="HH77" s="69"/>
      <c r="HI77" s="69"/>
      <c r="HJ77" s="69"/>
      <c r="HK77" s="69"/>
      <c r="HL77" s="69"/>
      <c r="HM77" s="69"/>
    </row>
    <row r="78" spans="1:221" ht="30" customHeight="1">
      <c r="A78" s="88" t="s">
        <v>148</v>
      </c>
      <c r="B78" s="140">
        <v>3000</v>
      </c>
      <c r="C78" s="140"/>
      <c r="D78" s="78">
        <f>+B78/3</f>
        <v>1000</v>
      </c>
      <c r="E78" s="79"/>
      <c r="F78" s="3">
        <f>+B78+D78</f>
        <v>4000</v>
      </c>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c r="EO78" s="69"/>
      <c r="EP78" s="69"/>
      <c r="EQ78" s="69"/>
      <c r="ER78" s="69"/>
      <c r="ES78" s="69"/>
      <c r="ET78" s="69"/>
      <c r="EU78" s="69"/>
      <c r="EV78" s="69"/>
      <c r="EW78" s="69"/>
      <c r="EX78" s="69"/>
      <c r="EY78" s="69"/>
      <c r="EZ78" s="69"/>
      <c r="FA78" s="69"/>
      <c r="FB78" s="69"/>
      <c r="FC78" s="69"/>
      <c r="FD78" s="69"/>
      <c r="FE78" s="69"/>
      <c r="FF78" s="69"/>
      <c r="FG78" s="69"/>
      <c r="FH78" s="69"/>
      <c r="FI78" s="69"/>
      <c r="FJ78" s="69"/>
      <c r="FK78" s="69"/>
      <c r="FL78" s="69"/>
      <c r="FM78" s="69"/>
      <c r="FN78" s="69"/>
      <c r="FO78" s="69"/>
      <c r="FP78" s="69"/>
      <c r="FQ78" s="69"/>
      <c r="FR78" s="69"/>
      <c r="FS78" s="69"/>
      <c r="FT78" s="69"/>
      <c r="FU78" s="69"/>
      <c r="FV78" s="69"/>
      <c r="FW78" s="69"/>
      <c r="FX78" s="69"/>
      <c r="FY78" s="69"/>
      <c r="FZ78" s="69"/>
      <c r="GA78" s="69"/>
      <c r="GB78" s="69"/>
      <c r="GC78" s="69"/>
      <c r="GD78" s="69"/>
      <c r="GE78" s="69"/>
      <c r="GF78" s="69"/>
      <c r="GG78" s="69"/>
      <c r="GH78" s="69"/>
      <c r="GI78" s="69"/>
      <c r="GJ78" s="69"/>
      <c r="GK78" s="69"/>
      <c r="GL78" s="69"/>
      <c r="GM78" s="69"/>
      <c r="GN78" s="69"/>
      <c r="GO78" s="69"/>
      <c r="GP78" s="69"/>
      <c r="GQ78" s="69"/>
      <c r="GR78" s="69"/>
      <c r="GS78" s="69"/>
      <c r="GT78" s="69"/>
      <c r="GU78" s="69"/>
      <c r="GV78" s="69"/>
      <c r="GW78" s="69"/>
      <c r="GX78" s="69"/>
      <c r="GY78" s="69"/>
      <c r="GZ78" s="69"/>
      <c r="HA78" s="69"/>
      <c r="HB78" s="69"/>
      <c r="HC78" s="69"/>
      <c r="HD78" s="69"/>
      <c r="HE78" s="69"/>
      <c r="HF78" s="69"/>
      <c r="HG78" s="69"/>
      <c r="HH78" s="69"/>
      <c r="HI78" s="69"/>
      <c r="HJ78" s="69"/>
      <c r="HK78" s="69"/>
      <c r="HL78" s="69"/>
      <c r="HM78" s="69"/>
    </row>
    <row r="79" spans="1:221" s="70" customFormat="1" ht="30" customHeight="1">
      <c r="A79" s="88" t="s">
        <v>163</v>
      </c>
      <c r="B79" s="141">
        <v>0.05</v>
      </c>
      <c r="C79" s="141"/>
      <c r="D79" s="78">
        <v>1500</v>
      </c>
      <c r="E79" s="79"/>
      <c r="F79" s="90"/>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c r="EO79" s="69"/>
      <c r="EP79" s="69"/>
      <c r="EQ79" s="69"/>
      <c r="ER79" s="69"/>
      <c r="ES79" s="69"/>
      <c r="ET79" s="69"/>
      <c r="EU79" s="69"/>
      <c r="EV79" s="69"/>
      <c r="EW79" s="69"/>
      <c r="EX79" s="69"/>
      <c r="EY79" s="69"/>
      <c r="EZ79" s="69"/>
      <c r="FA79" s="69"/>
      <c r="FB79" s="69"/>
      <c r="FC79" s="69"/>
      <c r="FD79" s="69"/>
      <c r="FE79" s="69"/>
      <c r="FF79" s="69"/>
      <c r="FG79" s="69"/>
      <c r="FH79" s="69"/>
      <c r="FI79" s="69"/>
      <c r="FJ79" s="69"/>
      <c r="FK79" s="69"/>
      <c r="FL79" s="69"/>
      <c r="FM79" s="69"/>
      <c r="FN79" s="69"/>
      <c r="FO79" s="69"/>
      <c r="FP79" s="69"/>
      <c r="FQ79" s="69"/>
      <c r="FR79" s="69"/>
      <c r="FS79" s="69"/>
      <c r="FT79" s="69"/>
      <c r="FU79" s="69"/>
      <c r="FV79" s="69"/>
      <c r="FW79" s="69"/>
      <c r="FX79" s="69"/>
      <c r="FY79" s="69"/>
      <c r="FZ79" s="69"/>
      <c r="GA79" s="69"/>
      <c r="GB79" s="69"/>
      <c r="GC79" s="69"/>
      <c r="GD79" s="69"/>
      <c r="GE79" s="69"/>
      <c r="GF79" s="69"/>
      <c r="GG79" s="69"/>
      <c r="GH79" s="69"/>
      <c r="GI79" s="69"/>
      <c r="GJ79" s="69"/>
      <c r="GK79" s="69"/>
      <c r="GL79" s="69"/>
      <c r="GM79" s="69"/>
      <c r="GN79" s="69"/>
      <c r="GO79" s="69"/>
      <c r="GP79" s="69"/>
      <c r="GQ79" s="69"/>
      <c r="GR79" s="69"/>
      <c r="GS79" s="69"/>
      <c r="GT79" s="69"/>
      <c r="GU79" s="69"/>
      <c r="GV79" s="69"/>
      <c r="GW79" s="69"/>
      <c r="GX79" s="69"/>
      <c r="GY79" s="69"/>
      <c r="GZ79" s="69"/>
      <c r="HA79" s="69"/>
      <c r="HB79" s="69"/>
      <c r="HC79" s="69"/>
      <c r="HD79" s="69"/>
      <c r="HE79" s="69"/>
      <c r="HF79" s="69"/>
      <c r="HG79" s="69"/>
      <c r="HH79" s="69"/>
      <c r="HI79" s="69"/>
      <c r="HJ79" s="69"/>
      <c r="HK79" s="69"/>
      <c r="HL79" s="69"/>
      <c r="HM79" s="69"/>
    </row>
    <row r="80" spans="1:6" s="70" customFormat="1" ht="30" customHeight="1">
      <c r="A80" s="88" t="s">
        <v>165</v>
      </c>
      <c r="B80" s="141">
        <v>0.06</v>
      </c>
      <c r="C80" s="141"/>
      <c r="D80" s="89"/>
      <c r="E80" s="79"/>
      <c r="F80" s="90">
        <f>+D80+B80</f>
        <v>0.06</v>
      </c>
    </row>
    <row r="81" spans="1:221" s="70" customFormat="1" ht="30" customHeight="1">
      <c r="A81" s="88" t="s">
        <v>164</v>
      </c>
      <c r="B81" s="140">
        <v>3</v>
      </c>
      <c r="C81" s="140"/>
      <c r="D81" s="78">
        <v>1.5</v>
      </c>
      <c r="E81" s="79"/>
      <c r="F81" s="3">
        <f>+B81+D81</f>
        <v>4.5</v>
      </c>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64"/>
      <c r="EU81" s="64"/>
      <c r="EV81" s="64"/>
      <c r="EW81" s="64"/>
      <c r="EX81" s="64"/>
      <c r="EY81" s="64"/>
      <c r="EZ81" s="64"/>
      <c r="FA81" s="64"/>
      <c r="FB81" s="64"/>
      <c r="FC81" s="64"/>
      <c r="FD81" s="64"/>
      <c r="FE81" s="64"/>
      <c r="FF81" s="64"/>
      <c r="FG81" s="64"/>
      <c r="FH81" s="64"/>
      <c r="FI81" s="64"/>
      <c r="FJ81" s="64"/>
      <c r="FK81" s="64"/>
      <c r="FL81" s="64"/>
      <c r="FM81" s="64"/>
      <c r="FN81" s="64"/>
      <c r="FO81" s="64"/>
      <c r="FP81" s="64"/>
      <c r="FQ81" s="64"/>
      <c r="FR81" s="64"/>
      <c r="FS81" s="64"/>
      <c r="FT81" s="64"/>
      <c r="FU81" s="64"/>
      <c r="FV81" s="64"/>
      <c r="FW81" s="64"/>
      <c r="FX81" s="64"/>
      <c r="FY81" s="64"/>
      <c r="FZ81" s="64"/>
      <c r="GA81" s="64"/>
      <c r="GB81" s="64"/>
      <c r="GC81" s="64"/>
      <c r="GD81" s="64"/>
      <c r="GE81" s="64"/>
      <c r="GF81" s="64"/>
      <c r="GG81" s="64"/>
      <c r="GH81" s="64"/>
      <c r="GI81" s="64"/>
      <c r="GJ81" s="64"/>
      <c r="GK81" s="64"/>
      <c r="GL81" s="64"/>
      <c r="GM81" s="64"/>
      <c r="GN81" s="64"/>
      <c r="GO81" s="64"/>
      <c r="GP81" s="64"/>
      <c r="GQ81" s="64"/>
      <c r="GR81" s="64"/>
      <c r="GS81" s="64"/>
      <c r="GT81" s="64"/>
      <c r="GU81" s="64"/>
      <c r="GV81" s="64"/>
      <c r="GW81" s="64"/>
      <c r="GX81" s="64"/>
      <c r="GY81" s="64"/>
      <c r="GZ81" s="64"/>
      <c r="HA81" s="64"/>
      <c r="HB81" s="64"/>
      <c r="HC81" s="64"/>
      <c r="HD81" s="64"/>
      <c r="HE81" s="64"/>
      <c r="HF81" s="64"/>
      <c r="HG81" s="64"/>
      <c r="HH81" s="64"/>
      <c r="HI81" s="64"/>
      <c r="HJ81" s="64"/>
      <c r="HK81" s="64"/>
      <c r="HL81" s="64"/>
      <c r="HM81" s="64"/>
    </row>
    <row r="82" spans="1:6" s="70" customFormat="1" ht="30" customHeight="1">
      <c r="A82" s="88" t="s">
        <v>166</v>
      </c>
      <c r="B82" s="141">
        <v>0.04</v>
      </c>
      <c r="C82" s="141"/>
      <c r="D82" s="89"/>
      <c r="E82" s="79"/>
      <c r="F82" s="90">
        <f>+D82+B82</f>
        <v>0.04</v>
      </c>
    </row>
    <row r="83" spans="1:6" s="70" customFormat="1" ht="30" customHeight="1">
      <c r="A83" s="88" t="s">
        <v>146</v>
      </c>
      <c r="B83" s="140">
        <v>2</v>
      </c>
      <c r="C83" s="140"/>
      <c r="D83" s="78">
        <v>1</v>
      </c>
      <c r="E83" s="79"/>
      <c r="F83" s="3">
        <f>+B83+D83</f>
        <v>3</v>
      </c>
    </row>
    <row r="84" spans="1:6" s="70" customFormat="1" ht="30" customHeight="1">
      <c r="A84" s="88" t="s">
        <v>167</v>
      </c>
      <c r="B84" s="141">
        <v>0.024</v>
      </c>
      <c r="C84" s="141"/>
      <c r="D84" s="90">
        <v>0.016</v>
      </c>
      <c r="E84" s="91"/>
      <c r="F84" s="90">
        <v>0.04</v>
      </c>
    </row>
    <row r="85" spans="1:6" s="70" customFormat="1" ht="30" customHeight="1">
      <c r="A85" s="88" t="s">
        <v>168</v>
      </c>
      <c r="B85" s="141">
        <v>0.03</v>
      </c>
      <c r="C85" s="141"/>
      <c r="D85" s="90">
        <v>0.02</v>
      </c>
      <c r="E85" s="90"/>
      <c r="F85" s="90">
        <v>0.05</v>
      </c>
    </row>
    <row r="86" spans="1:6" s="70" customFormat="1" ht="30" customHeight="1">
      <c r="A86" s="88" t="s">
        <v>169</v>
      </c>
      <c r="B86" s="140">
        <v>1.2</v>
      </c>
      <c r="C86" s="140"/>
      <c r="D86" s="78">
        <v>0.8</v>
      </c>
      <c r="E86" s="79"/>
      <c r="F86" s="3">
        <v>2</v>
      </c>
    </row>
    <row r="87" spans="1:6" ht="30" customHeight="1">
      <c r="A87" s="76" t="s">
        <v>147</v>
      </c>
      <c r="B87" s="140">
        <v>1.2</v>
      </c>
      <c r="C87" s="140"/>
      <c r="D87" s="78">
        <v>0.8</v>
      </c>
      <c r="E87" s="79"/>
      <c r="F87" s="3">
        <v>2</v>
      </c>
    </row>
    <row r="88" spans="1:6" ht="29.25" customHeight="1">
      <c r="A88" s="68" t="s">
        <v>78</v>
      </c>
      <c r="B88" s="2" t="s">
        <v>153</v>
      </c>
      <c r="C88" s="2" t="s">
        <v>154</v>
      </c>
      <c r="D88" s="2" t="s">
        <v>155</v>
      </c>
      <c r="E88" s="2" t="s">
        <v>156</v>
      </c>
      <c r="F88" s="7" t="s">
        <v>157</v>
      </c>
    </row>
    <row r="89" spans="1:6" ht="29.25" customHeight="1">
      <c r="A89" s="76" t="s">
        <v>162</v>
      </c>
      <c r="B89" s="87">
        <v>80</v>
      </c>
      <c r="C89" s="87">
        <v>55</v>
      </c>
      <c r="D89" s="79">
        <v>87.75</v>
      </c>
      <c r="E89" s="79">
        <v>47.25</v>
      </c>
      <c r="F89" s="5">
        <f>SUM(B89:E89)</f>
        <v>270</v>
      </c>
    </row>
    <row r="90" spans="1:6" ht="21" customHeight="1">
      <c r="A90" s="76" t="s">
        <v>138</v>
      </c>
      <c r="B90" s="87">
        <f>C90+(C90*0.07)</f>
        <v>2.9425</v>
      </c>
      <c r="C90" s="87">
        <v>2.75</v>
      </c>
      <c r="D90" s="87">
        <v>3.7</v>
      </c>
      <c r="E90" s="79">
        <v>1.99</v>
      </c>
      <c r="F90" s="5">
        <f>SUM(B90:E90)</f>
        <v>11.3825</v>
      </c>
    </row>
    <row r="91" spans="1:6" ht="21" customHeight="1">
      <c r="A91" s="68" t="s">
        <v>79</v>
      </c>
      <c r="B91" s="2" t="s">
        <v>153</v>
      </c>
      <c r="C91" s="2" t="s">
        <v>154</v>
      </c>
      <c r="D91" s="2" t="s">
        <v>155</v>
      </c>
      <c r="E91" s="2" t="s">
        <v>156</v>
      </c>
      <c r="F91" s="7" t="s">
        <v>157</v>
      </c>
    </row>
    <row r="92" spans="1:6" ht="30" customHeight="1">
      <c r="A92" s="76" t="s">
        <v>70</v>
      </c>
      <c r="B92" s="87">
        <f>C92+(C92*0.07)</f>
        <v>0.2033</v>
      </c>
      <c r="C92" s="87">
        <v>0.19</v>
      </c>
      <c r="D92" s="79">
        <v>0.25</v>
      </c>
      <c r="E92" s="79">
        <v>0.14</v>
      </c>
      <c r="F92" s="5">
        <f>SUM(B92:E92)</f>
        <v>0.7833</v>
      </c>
    </row>
    <row r="93" spans="1:6" ht="21" customHeight="1">
      <c r="A93" s="68" t="s">
        <v>80</v>
      </c>
      <c r="B93" s="2" t="s">
        <v>153</v>
      </c>
      <c r="C93" s="2" t="s">
        <v>154</v>
      </c>
      <c r="D93" s="2" t="s">
        <v>155</v>
      </c>
      <c r="E93" s="2" t="s">
        <v>156</v>
      </c>
      <c r="F93" s="7" t="s">
        <v>157</v>
      </c>
    </row>
    <row r="94" spans="1:6" ht="21" customHeight="1">
      <c r="A94" s="76" t="s">
        <v>81</v>
      </c>
      <c r="B94" s="87">
        <v>400</v>
      </c>
      <c r="C94" s="87">
        <v>352</v>
      </c>
      <c r="D94" s="79">
        <v>489</v>
      </c>
      <c r="E94" s="79">
        <v>263</v>
      </c>
      <c r="F94" s="5">
        <f>SUM(B94:E94)</f>
        <v>1504</v>
      </c>
    </row>
    <row r="95" spans="1:6" ht="21" customHeight="1">
      <c r="A95" s="88" t="s">
        <v>110</v>
      </c>
      <c r="B95" s="87">
        <v>40</v>
      </c>
      <c r="C95" s="87">
        <v>35.165499999999994</v>
      </c>
      <c r="D95" s="79">
        <v>48.86</v>
      </c>
      <c r="E95" s="79">
        <v>26.31</v>
      </c>
      <c r="F95" s="5">
        <f>SUM(B95:E95)</f>
        <v>150.3355</v>
      </c>
    </row>
    <row r="96" spans="1:6" ht="21" customHeight="1">
      <c r="A96" s="68" t="s">
        <v>82</v>
      </c>
      <c r="B96" s="2" t="s">
        <v>153</v>
      </c>
      <c r="C96" s="2" t="s">
        <v>154</v>
      </c>
      <c r="D96" s="2" t="s">
        <v>155</v>
      </c>
      <c r="E96" s="2" t="s">
        <v>156</v>
      </c>
      <c r="F96" s="7" t="s">
        <v>157</v>
      </c>
    </row>
    <row r="97" spans="1:6" ht="21" customHeight="1">
      <c r="A97" s="76" t="s">
        <v>83</v>
      </c>
      <c r="B97" s="87">
        <v>400</v>
      </c>
      <c r="C97" s="87">
        <v>352</v>
      </c>
      <c r="D97" s="79">
        <v>490</v>
      </c>
      <c r="E97" s="79">
        <v>264</v>
      </c>
      <c r="F97" s="5">
        <f>SUM(B97:E97)</f>
        <v>1506</v>
      </c>
    </row>
    <row r="98" spans="1:6" ht="21" customHeight="1">
      <c r="A98" s="88" t="s">
        <v>110</v>
      </c>
      <c r="B98" s="79">
        <f>+B97/2</f>
        <v>200</v>
      </c>
      <c r="C98" s="79">
        <f>+C97/2</f>
        <v>176</v>
      </c>
      <c r="D98" s="79">
        <f>+D97/2</f>
        <v>245</v>
      </c>
      <c r="E98" s="79">
        <f>+E97/2</f>
        <v>132</v>
      </c>
      <c r="F98" s="5">
        <f>SUM(B98:E98)</f>
        <v>753</v>
      </c>
    </row>
    <row r="99" spans="1:6" ht="43.5" customHeight="1">
      <c r="A99" s="68" t="s">
        <v>84</v>
      </c>
      <c r="B99" s="2" t="s">
        <v>153</v>
      </c>
      <c r="C99" s="2" t="s">
        <v>154</v>
      </c>
      <c r="D99" s="2" t="s">
        <v>155</v>
      </c>
      <c r="E99" s="2" t="s">
        <v>156</v>
      </c>
      <c r="F99" s="7" t="s">
        <v>157</v>
      </c>
    </row>
    <row r="100" spans="1:6" ht="21" customHeight="1">
      <c r="A100" s="76" t="s">
        <v>85</v>
      </c>
      <c r="B100" s="87">
        <v>200</v>
      </c>
      <c r="C100" s="87">
        <v>155</v>
      </c>
      <c r="D100" s="79">
        <v>230</v>
      </c>
      <c r="E100" s="79">
        <v>125</v>
      </c>
      <c r="F100" s="5">
        <f>SUM(B100:E100)</f>
        <v>710</v>
      </c>
    </row>
    <row r="101" spans="1:6" ht="21" customHeight="1">
      <c r="A101" s="88" t="s">
        <v>130</v>
      </c>
      <c r="B101" s="87">
        <v>0.8</v>
      </c>
      <c r="C101" s="87">
        <v>0.77365</v>
      </c>
      <c r="D101" s="79">
        <v>1.02</v>
      </c>
      <c r="E101" s="79">
        <v>0.55</v>
      </c>
      <c r="F101" s="5">
        <f>SUM(B101:E101)</f>
        <v>3.14365</v>
      </c>
    </row>
    <row r="102" spans="1:6" ht="21" customHeight="1">
      <c r="A102" s="82" t="s">
        <v>86</v>
      </c>
      <c r="B102" s="154" t="s">
        <v>67</v>
      </c>
      <c r="C102" s="133"/>
      <c r="D102" s="133"/>
      <c r="E102" s="133"/>
      <c r="F102" s="133"/>
    </row>
    <row r="103" spans="1:6" ht="21" customHeight="1">
      <c r="A103" s="82" t="s">
        <v>87</v>
      </c>
      <c r="B103" s="154" t="s">
        <v>67</v>
      </c>
      <c r="C103" s="133"/>
      <c r="D103" s="133"/>
      <c r="E103" s="133"/>
      <c r="F103" s="133"/>
    </row>
    <row r="104" spans="1:6" ht="21" customHeight="1">
      <c r="A104" s="138" t="s">
        <v>140</v>
      </c>
      <c r="B104" s="139"/>
      <c r="C104" s="139"/>
      <c r="D104" s="139"/>
      <c r="E104" s="139"/>
      <c r="F104" s="139"/>
    </row>
    <row r="105" spans="1:6" ht="21" customHeight="1">
      <c r="A105" s="68" t="s">
        <v>107</v>
      </c>
      <c r="B105" s="2" t="s">
        <v>153</v>
      </c>
      <c r="C105" s="2" t="s">
        <v>154</v>
      </c>
      <c r="D105" s="2" t="s">
        <v>155</v>
      </c>
      <c r="E105" s="2" t="s">
        <v>156</v>
      </c>
      <c r="F105" s="7" t="s">
        <v>157</v>
      </c>
    </row>
    <row r="106" spans="1:6" ht="21" customHeight="1">
      <c r="A106" s="92" t="s">
        <v>170</v>
      </c>
      <c r="B106" s="87">
        <f>B107-(B107*0.3)</f>
        <v>245</v>
      </c>
      <c r="C106" s="87">
        <f>C107-(C107*0.3)</f>
        <v>245</v>
      </c>
      <c r="D106" s="87">
        <v>318.5</v>
      </c>
      <c r="E106" s="87">
        <v>171.5</v>
      </c>
      <c r="F106" s="7">
        <f>SUM(B106:E106)</f>
        <v>980</v>
      </c>
    </row>
    <row r="107" spans="1:6" ht="21" customHeight="1">
      <c r="A107" s="92" t="s">
        <v>1</v>
      </c>
      <c r="B107" s="87">
        <v>350</v>
      </c>
      <c r="C107" s="87">
        <v>350</v>
      </c>
      <c r="D107" s="3">
        <v>455</v>
      </c>
      <c r="E107" s="87">
        <v>245</v>
      </c>
      <c r="F107" s="7">
        <f>SUM(B107:E107)</f>
        <v>1400</v>
      </c>
    </row>
    <row r="108" spans="1:6" ht="21" customHeight="1">
      <c r="A108" s="93" t="s">
        <v>105</v>
      </c>
      <c r="B108" s="87">
        <v>0.8</v>
      </c>
      <c r="C108" s="87">
        <v>0.6</v>
      </c>
      <c r="D108" s="3">
        <v>0.9</v>
      </c>
      <c r="E108" s="87">
        <v>0.5</v>
      </c>
      <c r="F108" s="7">
        <f>SUM(B108:E108)</f>
        <v>2.8</v>
      </c>
    </row>
    <row r="109" spans="1:6" s="70" customFormat="1" ht="33" customHeight="1">
      <c r="A109" s="68" t="s">
        <v>108</v>
      </c>
      <c r="B109" s="2" t="s">
        <v>153</v>
      </c>
      <c r="C109" s="2" t="s">
        <v>154</v>
      </c>
      <c r="D109" s="2" t="s">
        <v>155</v>
      </c>
      <c r="E109" s="2" t="s">
        <v>156</v>
      </c>
      <c r="F109" s="7" t="s">
        <v>157</v>
      </c>
    </row>
    <row r="110" spans="1:6" ht="21" customHeight="1">
      <c r="A110" s="92" t="s">
        <v>106</v>
      </c>
      <c r="B110" s="87">
        <v>1000</v>
      </c>
      <c r="C110" s="87">
        <v>1000</v>
      </c>
      <c r="D110" s="3">
        <v>1300</v>
      </c>
      <c r="E110" s="79">
        <v>700</v>
      </c>
      <c r="F110" s="5">
        <f>SUM(B110:E110)</f>
        <v>4000</v>
      </c>
    </row>
    <row r="111" spans="1:6" ht="21" customHeight="1">
      <c r="A111" s="93" t="s">
        <v>109</v>
      </c>
      <c r="B111" s="87">
        <v>250</v>
      </c>
      <c r="C111" s="87">
        <v>250</v>
      </c>
      <c r="D111" s="3">
        <v>325</v>
      </c>
      <c r="E111" s="79">
        <v>175</v>
      </c>
      <c r="F111" s="5">
        <f>SUM(B111:E111)</f>
        <v>1000</v>
      </c>
    </row>
    <row r="112" spans="1:6" ht="21" customHeight="1">
      <c r="A112" s="138" t="s">
        <v>88</v>
      </c>
      <c r="B112" s="139"/>
      <c r="C112" s="139"/>
      <c r="D112" s="139"/>
      <c r="E112" s="139"/>
      <c r="F112" s="139"/>
    </row>
    <row r="113" spans="1:221" ht="42" customHeight="1">
      <c r="A113" s="68" t="s">
        <v>171</v>
      </c>
      <c r="B113" s="2" t="s">
        <v>153</v>
      </c>
      <c r="C113" s="2" t="s">
        <v>154</v>
      </c>
      <c r="D113" s="2" t="s">
        <v>155</v>
      </c>
      <c r="E113" s="2" t="s">
        <v>156</v>
      </c>
      <c r="F113" s="7" t="s">
        <v>157</v>
      </c>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c r="BL113" s="69"/>
      <c r="BM113" s="69"/>
      <c r="BN113" s="69"/>
      <c r="BO113" s="69"/>
      <c r="BP113" s="69"/>
      <c r="BQ113" s="69"/>
      <c r="BR113" s="69"/>
      <c r="BS113" s="69"/>
      <c r="BT113" s="69"/>
      <c r="BU113" s="69"/>
      <c r="BV113" s="69"/>
      <c r="BW113" s="69"/>
      <c r="BX113" s="69"/>
      <c r="BY113" s="69"/>
      <c r="BZ113" s="69"/>
      <c r="CA113" s="69"/>
      <c r="CB113" s="69"/>
      <c r="CC113" s="69"/>
      <c r="CD113" s="69"/>
      <c r="CE113" s="69"/>
      <c r="CF113" s="69"/>
      <c r="CG113" s="69"/>
      <c r="CH113" s="69"/>
      <c r="CI113" s="69"/>
      <c r="CJ113" s="69"/>
      <c r="CK113" s="69"/>
      <c r="CL113" s="69"/>
      <c r="CM113" s="69"/>
      <c r="CN113" s="69"/>
      <c r="CO113" s="69"/>
      <c r="CP113" s="69"/>
      <c r="CQ113" s="69"/>
      <c r="CR113" s="69"/>
      <c r="CS113" s="69"/>
      <c r="CT113" s="69"/>
      <c r="CU113" s="69"/>
      <c r="CV113" s="69"/>
      <c r="CW113" s="69"/>
      <c r="CX113" s="69"/>
      <c r="CY113" s="69"/>
      <c r="CZ113" s="69"/>
      <c r="DA113" s="69"/>
      <c r="DB113" s="69"/>
      <c r="DC113" s="69"/>
      <c r="DD113" s="69"/>
      <c r="DE113" s="69"/>
      <c r="DF113" s="69"/>
      <c r="DG113" s="69"/>
      <c r="DH113" s="69"/>
      <c r="DI113" s="69"/>
      <c r="DJ113" s="69"/>
      <c r="DK113" s="69"/>
      <c r="DL113" s="69"/>
      <c r="DM113" s="69"/>
      <c r="DN113" s="69"/>
      <c r="DO113" s="69"/>
      <c r="DP113" s="69"/>
      <c r="DQ113" s="69"/>
      <c r="DR113" s="69"/>
      <c r="DS113" s="69"/>
      <c r="DT113" s="69"/>
      <c r="DU113" s="69"/>
      <c r="DV113" s="69"/>
      <c r="DW113" s="69"/>
      <c r="DX113" s="69"/>
      <c r="DY113" s="69"/>
      <c r="DZ113" s="69"/>
      <c r="EA113" s="69"/>
      <c r="EB113" s="69"/>
      <c r="EC113" s="69"/>
      <c r="ED113" s="69"/>
      <c r="EE113" s="69"/>
      <c r="EF113" s="69"/>
      <c r="EG113" s="69"/>
      <c r="EH113" s="69"/>
      <c r="EI113" s="69"/>
      <c r="EJ113" s="69"/>
      <c r="EK113" s="69"/>
      <c r="EL113" s="69"/>
      <c r="EM113" s="69"/>
      <c r="EN113" s="69"/>
      <c r="EO113" s="69"/>
      <c r="EP113" s="69"/>
      <c r="EQ113" s="69"/>
      <c r="ER113" s="69"/>
      <c r="ES113" s="69"/>
      <c r="ET113" s="69"/>
      <c r="EU113" s="69"/>
      <c r="EV113" s="69"/>
      <c r="EW113" s="69"/>
      <c r="EX113" s="69"/>
      <c r="EY113" s="69"/>
      <c r="EZ113" s="69"/>
      <c r="FA113" s="69"/>
      <c r="FB113" s="69"/>
      <c r="FC113" s="69"/>
      <c r="FD113" s="69"/>
      <c r="FE113" s="69"/>
      <c r="FF113" s="69"/>
      <c r="FG113" s="69"/>
      <c r="FH113" s="69"/>
      <c r="FI113" s="69"/>
      <c r="FJ113" s="69"/>
      <c r="FK113" s="69"/>
      <c r="FL113" s="69"/>
      <c r="FM113" s="69"/>
      <c r="FN113" s="69"/>
      <c r="FO113" s="69"/>
      <c r="FP113" s="69"/>
      <c r="FQ113" s="69"/>
      <c r="FR113" s="69"/>
      <c r="FS113" s="69"/>
      <c r="FT113" s="69"/>
      <c r="FU113" s="69"/>
      <c r="FV113" s="69"/>
      <c r="FW113" s="69"/>
      <c r="FX113" s="69"/>
      <c r="FY113" s="69"/>
      <c r="FZ113" s="69"/>
      <c r="GA113" s="69"/>
      <c r="GB113" s="69"/>
      <c r="GC113" s="69"/>
      <c r="GD113" s="69"/>
      <c r="GE113" s="69"/>
      <c r="GF113" s="69"/>
      <c r="GG113" s="69"/>
      <c r="GH113" s="69"/>
      <c r="GI113" s="69"/>
      <c r="GJ113" s="69"/>
      <c r="GK113" s="69"/>
      <c r="GL113" s="69"/>
      <c r="GM113" s="69"/>
      <c r="GN113" s="69"/>
      <c r="GO113" s="69"/>
      <c r="GP113" s="69"/>
      <c r="GQ113" s="69"/>
      <c r="GR113" s="69"/>
      <c r="GS113" s="69"/>
      <c r="GT113" s="69"/>
      <c r="GU113" s="69"/>
      <c r="GV113" s="69"/>
      <c r="GW113" s="69"/>
      <c r="GX113" s="69"/>
      <c r="GY113" s="69"/>
      <c r="GZ113" s="69"/>
      <c r="HA113" s="69"/>
      <c r="HB113" s="69"/>
      <c r="HC113" s="69"/>
      <c r="HD113" s="69"/>
      <c r="HE113" s="69"/>
      <c r="HF113" s="69"/>
      <c r="HG113" s="69"/>
      <c r="HH113" s="69"/>
      <c r="HI113" s="69"/>
      <c r="HJ113" s="69"/>
      <c r="HK113" s="69"/>
      <c r="HL113" s="69"/>
      <c r="HM113" s="69"/>
    </row>
    <row r="114" spans="1:6" ht="21" customHeight="1">
      <c r="A114" s="92" t="s">
        <v>71</v>
      </c>
      <c r="B114" s="87">
        <v>450</v>
      </c>
      <c r="C114" s="87">
        <v>435.5</v>
      </c>
      <c r="D114" s="87">
        <v>575.5</v>
      </c>
      <c r="E114" s="79">
        <v>310</v>
      </c>
      <c r="F114" s="5">
        <f>SUM(B114:E114)</f>
        <v>1771</v>
      </c>
    </row>
    <row r="115" spans="1:6" s="70" customFormat="1" ht="21" customHeight="1">
      <c r="A115" s="93" t="s">
        <v>105</v>
      </c>
      <c r="B115" s="87">
        <v>0.9</v>
      </c>
      <c r="C115" s="87">
        <v>0.8712000000000001</v>
      </c>
      <c r="D115" s="87">
        <v>1.15</v>
      </c>
      <c r="E115" s="79">
        <f>+E114/250*50%</f>
        <v>0.62</v>
      </c>
      <c r="F115" s="5">
        <f>SUM(B115:E115)</f>
        <v>3.5412</v>
      </c>
    </row>
    <row r="116" spans="1:6" ht="21" customHeight="1">
      <c r="A116" s="94" t="s">
        <v>89</v>
      </c>
      <c r="B116" s="4" t="s">
        <v>153</v>
      </c>
      <c r="C116" s="4" t="s">
        <v>154</v>
      </c>
      <c r="D116" s="4" t="s">
        <v>155</v>
      </c>
      <c r="E116" s="4" t="s">
        <v>156</v>
      </c>
      <c r="F116" s="5" t="s">
        <v>157</v>
      </c>
    </row>
    <row r="117" spans="1:6" ht="31.5" customHeight="1">
      <c r="A117" s="76" t="s">
        <v>33</v>
      </c>
      <c r="B117" s="87">
        <v>75</v>
      </c>
      <c r="C117" s="87">
        <v>75</v>
      </c>
      <c r="D117" s="3">
        <v>97.5</v>
      </c>
      <c r="E117" s="87">
        <v>52.5</v>
      </c>
      <c r="F117" s="5">
        <f>SUM(B117:E117)</f>
        <v>300</v>
      </c>
    </row>
    <row r="118" spans="1:6" ht="31.5" customHeight="1">
      <c r="A118" s="76" t="s">
        <v>72</v>
      </c>
      <c r="B118" s="87">
        <f>B117*150</f>
        <v>11250</v>
      </c>
      <c r="C118" s="87">
        <f>C117*150</f>
        <v>11250</v>
      </c>
      <c r="D118" s="3">
        <f>D117*150</f>
        <v>14625</v>
      </c>
      <c r="E118" s="87">
        <f>E117*150</f>
        <v>7875</v>
      </c>
      <c r="F118" s="5">
        <f>SUM(B118:E118)</f>
        <v>45000</v>
      </c>
    </row>
    <row r="119" spans="1:6" s="70" customFormat="1" ht="21" customHeight="1">
      <c r="A119" s="68" t="s">
        <v>90</v>
      </c>
      <c r="B119" s="2" t="s">
        <v>153</v>
      </c>
      <c r="C119" s="2" t="s">
        <v>154</v>
      </c>
      <c r="D119" s="2" t="s">
        <v>155</v>
      </c>
      <c r="E119" s="2" t="s">
        <v>156</v>
      </c>
      <c r="F119" s="7" t="s">
        <v>157</v>
      </c>
    </row>
    <row r="120" spans="1:6" ht="21" customHeight="1">
      <c r="A120" s="76" t="s">
        <v>135</v>
      </c>
      <c r="B120" s="87">
        <v>40</v>
      </c>
      <c r="C120" s="87">
        <v>34</v>
      </c>
      <c r="D120" s="87">
        <v>48</v>
      </c>
      <c r="E120" s="87">
        <v>26</v>
      </c>
      <c r="F120" s="5">
        <f>SUM(B120:E120)</f>
        <v>148</v>
      </c>
    </row>
    <row r="121" spans="1:6" ht="44.25" customHeight="1">
      <c r="A121" s="68" t="s">
        <v>91</v>
      </c>
      <c r="B121" s="2" t="s">
        <v>153</v>
      </c>
      <c r="C121" s="2" t="s">
        <v>154</v>
      </c>
      <c r="D121" s="2" t="s">
        <v>155</v>
      </c>
      <c r="E121" s="2" t="s">
        <v>156</v>
      </c>
      <c r="F121" s="7" t="s">
        <v>157</v>
      </c>
    </row>
    <row r="122" spans="1:221" s="70" customFormat="1" ht="21" customHeight="1">
      <c r="A122" s="76" t="s">
        <v>111</v>
      </c>
      <c r="B122" s="87">
        <v>100</v>
      </c>
      <c r="C122" s="87">
        <v>90</v>
      </c>
      <c r="D122" s="79">
        <v>123.5</v>
      </c>
      <c r="E122" s="79">
        <v>66.5</v>
      </c>
      <c r="F122" s="5">
        <f>SUM(B122:E122)</f>
        <v>380</v>
      </c>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64"/>
      <c r="BN122" s="64"/>
      <c r="BO122" s="64"/>
      <c r="BP122" s="64"/>
      <c r="BQ122" s="64"/>
      <c r="BR122" s="64"/>
      <c r="BS122" s="64"/>
      <c r="BT122" s="64"/>
      <c r="BU122" s="64"/>
      <c r="BV122" s="64"/>
      <c r="BW122" s="64"/>
      <c r="BX122" s="64"/>
      <c r="BY122" s="64"/>
      <c r="BZ122" s="64"/>
      <c r="CA122" s="64"/>
      <c r="CB122" s="64"/>
      <c r="CC122" s="64"/>
      <c r="CD122" s="64"/>
      <c r="CE122" s="64"/>
      <c r="CF122" s="64"/>
      <c r="CG122" s="64"/>
      <c r="CH122" s="64"/>
      <c r="CI122" s="64"/>
      <c r="CJ122" s="64"/>
      <c r="CK122" s="64"/>
      <c r="CL122" s="64"/>
      <c r="CM122" s="64"/>
      <c r="CN122" s="64"/>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c r="DY122" s="64"/>
      <c r="DZ122" s="64"/>
      <c r="EA122" s="64"/>
      <c r="EB122" s="64"/>
      <c r="EC122" s="64"/>
      <c r="ED122" s="64"/>
      <c r="EE122" s="64"/>
      <c r="EF122" s="64"/>
      <c r="EG122" s="64"/>
      <c r="EH122" s="64"/>
      <c r="EI122" s="64"/>
      <c r="EJ122" s="64"/>
      <c r="EK122" s="64"/>
      <c r="EL122" s="64"/>
      <c r="EM122" s="64"/>
      <c r="EN122" s="64"/>
      <c r="EO122" s="64"/>
      <c r="EP122" s="64"/>
      <c r="EQ122" s="64"/>
      <c r="ER122" s="64"/>
      <c r="ES122" s="64"/>
      <c r="ET122" s="64"/>
      <c r="EU122" s="64"/>
      <c r="EV122" s="64"/>
      <c r="EW122" s="64"/>
      <c r="EX122" s="64"/>
      <c r="EY122" s="64"/>
      <c r="EZ122" s="64"/>
      <c r="FA122" s="64"/>
      <c r="FB122" s="64"/>
      <c r="FC122" s="64"/>
      <c r="FD122" s="64"/>
      <c r="FE122" s="64"/>
      <c r="FF122" s="64"/>
      <c r="FG122" s="64"/>
      <c r="FH122" s="64"/>
      <c r="FI122" s="64"/>
      <c r="FJ122" s="64"/>
      <c r="FK122" s="64"/>
      <c r="FL122" s="64"/>
      <c r="FM122" s="64"/>
      <c r="FN122" s="64"/>
      <c r="FO122" s="64"/>
      <c r="FP122" s="64"/>
      <c r="FQ122" s="64"/>
      <c r="FR122" s="64"/>
      <c r="FS122" s="64"/>
      <c r="FT122" s="64"/>
      <c r="FU122" s="64"/>
      <c r="FV122" s="64"/>
      <c r="FW122" s="64"/>
      <c r="FX122" s="64"/>
      <c r="FY122" s="64"/>
      <c r="FZ122" s="64"/>
      <c r="GA122" s="64"/>
      <c r="GB122" s="64"/>
      <c r="GC122" s="64"/>
      <c r="GD122" s="64"/>
      <c r="GE122" s="64"/>
      <c r="GF122" s="64"/>
      <c r="GG122" s="64"/>
      <c r="GH122" s="64"/>
      <c r="GI122" s="64"/>
      <c r="GJ122" s="64"/>
      <c r="GK122" s="64"/>
      <c r="GL122" s="64"/>
      <c r="GM122" s="64"/>
      <c r="GN122" s="64"/>
      <c r="GO122" s="64"/>
      <c r="GP122" s="64"/>
      <c r="GQ122" s="64"/>
      <c r="GR122" s="64"/>
      <c r="GS122" s="64"/>
      <c r="GT122" s="64"/>
      <c r="GU122" s="64"/>
      <c r="GV122" s="64"/>
      <c r="GW122" s="64"/>
      <c r="GX122" s="64"/>
      <c r="GY122" s="64"/>
      <c r="GZ122" s="64"/>
      <c r="HA122" s="64"/>
      <c r="HB122" s="64"/>
      <c r="HC122" s="64"/>
      <c r="HD122" s="64"/>
      <c r="HE122" s="64"/>
      <c r="HF122" s="64"/>
      <c r="HG122" s="64"/>
      <c r="HH122" s="64"/>
      <c r="HI122" s="64"/>
      <c r="HJ122" s="64"/>
      <c r="HK122" s="64"/>
      <c r="HL122" s="64"/>
      <c r="HM122" s="64"/>
    </row>
    <row r="123" spans="1:6" ht="29.25" customHeight="1">
      <c r="A123" s="76" t="s">
        <v>136</v>
      </c>
      <c r="B123" s="87">
        <v>0.5</v>
      </c>
      <c r="C123" s="87">
        <v>0.5</v>
      </c>
      <c r="D123" s="79">
        <v>0.65</v>
      </c>
      <c r="E123" s="79">
        <v>0.35</v>
      </c>
      <c r="F123" s="5">
        <f>SUM(B123:E123)</f>
        <v>2</v>
      </c>
    </row>
    <row r="124" spans="1:6" s="70" customFormat="1" ht="21" customHeight="1">
      <c r="A124" s="68" t="s">
        <v>92</v>
      </c>
      <c r="B124" s="2" t="s">
        <v>153</v>
      </c>
      <c r="C124" s="2" t="s">
        <v>154</v>
      </c>
      <c r="D124" s="2" t="s">
        <v>155</v>
      </c>
      <c r="E124" s="2" t="s">
        <v>156</v>
      </c>
      <c r="F124" s="7" t="s">
        <v>157</v>
      </c>
    </row>
    <row r="125" spans="1:6" ht="30.75" customHeight="1">
      <c r="A125" s="76" t="s">
        <v>55</v>
      </c>
      <c r="B125" s="87">
        <v>1850</v>
      </c>
      <c r="C125" s="87">
        <v>1815</v>
      </c>
      <c r="D125" s="87">
        <v>2382.25</v>
      </c>
      <c r="E125" s="87">
        <v>1282.75</v>
      </c>
      <c r="F125" s="5">
        <f>SUM(B125:E125)</f>
        <v>7330</v>
      </c>
    </row>
    <row r="126" spans="1:6" ht="30.75" customHeight="1">
      <c r="A126" s="76" t="s">
        <v>54</v>
      </c>
      <c r="B126" s="87">
        <v>400</v>
      </c>
      <c r="C126" s="87">
        <v>300</v>
      </c>
      <c r="D126" s="87">
        <v>455</v>
      </c>
      <c r="E126" s="87">
        <v>245</v>
      </c>
      <c r="F126" s="5">
        <f>SUM(B126:E126)</f>
        <v>1400</v>
      </c>
    </row>
    <row r="127" spans="1:6" s="70" customFormat="1" ht="30.75" customHeight="1">
      <c r="A127" s="76" t="s">
        <v>172</v>
      </c>
      <c r="B127" s="87">
        <v>1850</v>
      </c>
      <c r="C127" s="87">
        <v>1815</v>
      </c>
      <c r="D127" s="87">
        <v>2382.25</v>
      </c>
      <c r="E127" s="87">
        <v>1282.75</v>
      </c>
      <c r="F127" s="5">
        <f>SUM(B127:E127)</f>
        <v>7330</v>
      </c>
    </row>
    <row r="128" spans="1:6" ht="42.75" customHeight="1">
      <c r="A128" s="68" t="s">
        <v>93</v>
      </c>
      <c r="B128" s="156" t="s">
        <v>68</v>
      </c>
      <c r="C128" s="157"/>
      <c r="D128" s="157"/>
      <c r="E128" s="157"/>
      <c r="F128" s="158"/>
    </row>
    <row r="129" spans="1:6" ht="40.5" customHeight="1">
      <c r="A129" s="68" t="s">
        <v>94</v>
      </c>
      <c r="B129" s="154" t="s">
        <v>69</v>
      </c>
      <c r="C129" s="155"/>
      <c r="D129" s="155"/>
      <c r="E129" s="155"/>
      <c r="F129" s="155"/>
    </row>
    <row r="130" spans="1:6" ht="42" customHeight="1">
      <c r="A130" s="68" t="s">
        <v>95</v>
      </c>
      <c r="B130" s="154" t="s">
        <v>69</v>
      </c>
      <c r="C130" s="155"/>
      <c r="D130" s="155"/>
      <c r="E130" s="155"/>
      <c r="F130" s="155"/>
    </row>
    <row r="131" spans="1:221" ht="35.25" customHeight="1">
      <c r="A131" s="68" t="s">
        <v>96</v>
      </c>
      <c r="B131" s="2" t="s">
        <v>153</v>
      </c>
      <c r="C131" s="2" t="s">
        <v>154</v>
      </c>
      <c r="D131" s="2" t="s">
        <v>155</v>
      </c>
      <c r="E131" s="2" t="s">
        <v>156</v>
      </c>
      <c r="F131" s="7" t="s">
        <v>157</v>
      </c>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c r="BL131" s="69"/>
      <c r="BM131" s="69"/>
      <c r="BN131" s="69"/>
      <c r="BO131" s="69"/>
      <c r="BP131" s="69"/>
      <c r="BQ131" s="69"/>
      <c r="BR131" s="69"/>
      <c r="BS131" s="69"/>
      <c r="BT131" s="69"/>
      <c r="BU131" s="69"/>
      <c r="BV131" s="69"/>
      <c r="BW131" s="69"/>
      <c r="BX131" s="69"/>
      <c r="BY131" s="69"/>
      <c r="BZ131" s="69"/>
      <c r="CA131" s="69"/>
      <c r="CB131" s="69"/>
      <c r="CC131" s="69"/>
      <c r="CD131" s="69"/>
      <c r="CE131" s="69"/>
      <c r="CF131" s="69"/>
      <c r="CG131" s="69"/>
      <c r="CH131" s="69"/>
      <c r="CI131" s="69"/>
      <c r="CJ131" s="69"/>
      <c r="CK131" s="69"/>
      <c r="CL131" s="69"/>
      <c r="CM131" s="69"/>
      <c r="CN131" s="69"/>
      <c r="CO131" s="69"/>
      <c r="CP131" s="69"/>
      <c r="CQ131" s="69"/>
      <c r="CR131" s="69"/>
      <c r="CS131" s="69"/>
      <c r="CT131" s="69"/>
      <c r="CU131" s="69"/>
      <c r="CV131" s="69"/>
      <c r="CW131" s="69"/>
      <c r="CX131" s="69"/>
      <c r="CY131" s="69"/>
      <c r="CZ131" s="69"/>
      <c r="DA131" s="69"/>
      <c r="DB131" s="69"/>
      <c r="DC131" s="69"/>
      <c r="DD131" s="69"/>
      <c r="DE131" s="69"/>
      <c r="DF131" s="69"/>
      <c r="DG131" s="69"/>
      <c r="DH131" s="69"/>
      <c r="DI131" s="69"/>
      <c r="DJ131" s="69"/>
      <c r="DK131" s="69"/>
      <c r="DL131" s="69"/>
      <c r="DM131" s="69"/>
      <c r="DN131" s="69"/>
      <c r="DO131" s="69"/>
      <c r="DP131" s="69"/>
      <c r="DQ131" s="69"/>
      <c r="DR131" s="69"/>
      <c r="DS131" s="69"/>
      <c r="DT131" s="69"/>
      <c r="DU131" s="69"/>
      <c r="DV131" s="69"/>
      <c r="DW131" s="69"/>
      <c r="DX131" s="69"/>
      <c r="DY131" s="69"/>
      <c r="DZ131" s="69"/>
      <c r="EA131" s="69"/>
      <c r="EB131" s="69"/>
      <c r="EC131" s="69"/>
      <c r="ED131" s="69"/>
      <c r="EE131" s="69"/>
      <c r="EF131" s="69"/>
      <c r="EG131" s="69"/>
      <c r="EH131" s="69"/>
      <c r="EI131" s="69"/>
      <c r="EJ131" s="69"/>
      <c r="EK131" s="69"/>
      <c r="EL131" s="69"/>
      <c r="EM131" s="69"/>
      <c r="EN131" s="69"/>
      <c r="EO131" s="69"/>
      <c r="EP131" s="69"/>
      <c r="EQ131" s="69"/>
      <c r="ER131" s="69"/>
      <c r="ES131" s="69"/>
      <c r="ET131" s="69"/>
      <c r="EU131" s="69"/>
      <c r="EV131" s="69"/>
      <c r="EW131" s="69"/>
      <c r="EX131" s="69"/>
      <c r="EY131" s="69"/>
      <c r="EZ131" s="69"/>
      <c r="FA131" s="69"/>
      <c r="FB131" s="69"/>
      <c r="FC131" s="69"/>
      <c r="FD131" s="69"/>
      <c r="FE131" s="69"/>
      <c r="FF131" s="69"/>
      <c r="FG131" s="69"/>
      <c r="FH131" s="69"/>
      <c r="FI131" s="69"/>
      <c r="FJ131" s="69"/>
      <c r="FK131" s="69"/>
      <c r="FL131" s="69"/>
      <c r="FM131" s="69"/>
      <c r="FN131" s="69"/>
      <c r="FO131" s="69"/>
      <c r="FP131" s="69"/>
      <c r="FQ131" s="69"/>
      <c r="FR131" s="69"/>
      <c r="FS131" s="69"/>
      <c r="FT131" s="69"/>
      <c r="FU131" s="69"/>
      <c r="FV131" s="69"/>
      <c r="FW131" s="69"/>
      <c r="FX131" s="69"/>
      <c r="FY131" s="69"/>
      <c r="FZ131" s="69"/>
      <c r="GA131" s="69"/>
      <c r="GB131" s="69"/>
      <c r="GC131" s="69"/>
      <c r="GD131" s="69"/>
      <c r="GE131" s="69"/>
      <c r="GF131" s="69"/>
      <c r="GG131" s="69"/>
      <c r="GH131" s="69"/>
      <c r="GI131" s="69"/>
      <c r="GJ131" s="69"/>
      <c r="GK131" s="69"/>
      <c r="GL131" s="69"/>
      <c r="GM131" s="69"/>
      <c r="GN131" s="69"/>
      <c r="GO131" s="69"/>
      <c r="GP131" s="69"/>
      <c r="GQ131" s="69"/>
      <c r="GR131" s="69"/>
      <c r="GS131" s="69"/>
      <c r="GT131" s="69"/>
      <c r="GU131" s="69"/>
      <c r="GV131" s="69"/>
      <c r="GW131" s="69"/>
      <c r="GX131" s="69"/>
      <c r="GY131" s="69"/>
      <c r="GZ131" s="69"/>
      <c r="HA131" s="69"/>
      <c r="HB131" s="69"/>
      <c r="HC131" s="69"/>
      <c r="HD131" s="69"/>
      <c r="HE131" s="69"/>
      <c r="HF131" s="69"/>
      <c r="HG131" s="69"/>
      <c r="HH131" s="69"/>
      <c r="HI131" s="69"/>
      <c r="HJ131" s="69"/>
      <c r="HK131" s="69"/>
      <c r="HL131" s="69"/>
      <c r="HM131" s="69"/>
    </row>
    <row r="132" spans="1:6" ht="21" customHeight="1">
      <c r="A132" s="76" t="s">
        <v>149</v>
      </c>
      <c r="B132" s="87">
        <v>180</v>
      </c>
      <c r="C132" s="87">
        <v>150</v>
      </c>
      <c r="D132" s="87">
        <v>214.5</v>
      </c>
      <c r="E132" s="87">
        <v>115.5</v>
      </c>
      <c r="F132" s="5">
        <f>SUM(B132:E132)</f>
        <v>660</v>
      </c>
    </row>
    <row r="133" spans="1:6" s="70" customFormat="1" ht="21" customHeight="1">
      <c r="A133" s="76" t="s">
        <v>150</v>
      </c>
      <c r="B133" s="87">
        <v>275</v>
      </c>
      <c r="C133" s="87">
        <v>150</v>
      </c>
      <c r="D133" s="87">
        <v>276.25</v>
      </c>
      <c r="E133" s="87">
        <v>148.75</v>
      </c>
      <c r="F133" s="5">
        <f>SUM(B133:E133)</f>
        <v>850</v>
      </c>
    </row>
    <row r="134" spans="1:6" s="70" customFormat="1" ht="21" customHeight="1">
      <c r="A134" s="94" t="s">
        <v>97</v>
      </c>
      <c r="B134" s="4" t="s">
        <v>153</v>
      </c>
      <c r="C134" s="4" t="s">
        <v>154</v>
      </c>
      <c r="D134" s="4" t="s">
        <v>155</v>
      </c>
      <c r="E134" s="4" t="s">
        <v>156</v>
      </c>
      <c r="F134" s="5" t="s">
        <v>157</v>
      </c>
    </row>
    <row r="135" spans="1:221" ht="21" customHeight="1">
      <c r="A135" s="76" t="s">
        <v>98</v>
      </c>
      <c r="B135" s="79">
        <v>60</v>
      </c>
      <c r="C135" s="79">
        <v>42.5</v>
      </c>
      <c r="D135" s="79">
        <v>67</v>
      </c>
      <c r="E135" s="79">
        <v>35.5</v>
      </c>
      <c r="F135" s="5">
        <f>SUM(B135:E135)</f>
        <v>205</v>
      </c>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c r="EA135" s="69"/>
      <c r="EB135" s="69"/>
      <c r="EC135" s="69"/>
      <c r="ED135" s="69"/>
      <c r="EE135" s="69"/>
      <c r="EF135" s="69"/>
      <c r="EG135" s="69"/>
      <c r="EH135" s="69"/>
      <c r="EI135" s="69"/>
      <c r="EJ135" s="69"/>
      <c r="EK135" s="69"/>
      <c r="EL135" s="69"/>
      <c r="EM135" s="69"/>
      <c r="EN135" s="69"/>
      <c r="EO135" s="69"/>
      <c r="EP135" s="69"/>
      <c r="EQ135" s="69"/>
      <c r="ER135" s="69"/>
      <c r="ES135" s="69"/>
      <c r="ET135" s="69"/>
      <c r="EU135" s="69"/>
      <c r="EV135" s="69"/>
      <c r="EW135" s="69"/>
      <c r="EX135" s="69"/>
      <c r="EY135" s="69"/>
      <c r="EZ135" s="69"/>
      <c r="FA135" s="69"/>
      <c r="FB135" s="69"/>
      <c r="FC135" s="69"/>
      <c r="FD135" s="69"/>
      <c r="FE135" s="69"/>
      <c r="FF135" s="69"/>
      <c r="FG135" s="69"/>
      <c r="FH135" s="69"/>
      <c r="FI135" s="69"/>
      <c r="FJ135" s="69"/>
      <c r="FK135" s="69"/>
      <c r="FL135" s="69"/>
      <c r="FM135" s="69"/>
      <c r="FN135" s="69"/>
      <c r="FO135" s="69"/>
      <c r="FP135" s="69"/>
      <c r="FQ135" s="69"/>
      <c r="FR135" s="69"/>
      <c r="FS135" s="69"/>
      <c r="FT135" s="69"/>
      <c r="FU135" s="69"/>
      <c r="FV135" s="69"/>
      <c r="FW135" s="69"/>
      <c r="FX135" s="69"/>
      <c r="FY135" s="69"/>
      <c r="FZ135" s="69"/>
      <c r="GA135" s="69"/>
      <c r="GB135" s="69"/>
      <c r="GC135" s="69"/>
      <c r="GD135" s="69"/>
      <c r="GE135" s="69"/>
      <c r="GF135" s="69"/>
      <c r="GG135" s="69"/>
      <c r="GH135" s="69"/>
      <c r="GI135" s="69"/>
      <c r="GJ135" s="69"/>
      <c r="GK135" s="69"/>
      <c r="GL135" s="69"/>
      <c r="GM135" s="69"/>
      <c r="GN135" s="69"/>
      <c r="GO135" s="69"/>
      <c r="GP135" s="69"/>
      <c r="GQ135" s="69"/>
      <c r="GR135" s="69"/>
      <c r="GS135" s="69"/>
      <c r="GT135" s="69"/>
      <c r="GU135" s="69"/>
      <c r="GV135" s="69"/>
      <c r="GW135" s="69"/>
      <c r="GX135" s="69"/>
      <c r="GY135" s="69"/>
      <c r="GZ135" s="69"/>
      <c r="HA135" s="69"/>
      <c r="HB135" s="69"/>
      <c r="HC135" s="69"/>
      <c r="HD135" s="69"/>
      <c r="HE135" s="69"/>
      <c r="HF135" s="69"/>
      <c r="HG135" s="69"/>
      <c r="HH135" s="69"/>
      <c r="HI135" s="69"/>
      <c r="HJ135" s="69"/>
      <c r="HK135" s="69"/>
      <c r="HL135" s="69"/>
      <c r="HM135" s="69"/>
    </row>
    <row r="136" spans="1:221" ht="21" customHeight="1">
      <c r="A136" s="88" t="s">
        <v>99</v>
      </c>
      <c r="B136" s="79">
        <v>17.5</v>
      </c>
      <c r="C136" s="79">
        <v>12.5</v>
      </c>
      <c r="D136" s="79">
        <v>19.5</v>
      </c>
      <c r="E136" s="79">
        <v>10.5</v>
      </c>
      <c r="F136" s="5">
        <f>SUM(B136:E136)</f>
        <v>60</v>
      </c>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c r="BI136" s="69"/>
      <c r="BJ136" s="69"/>
      <c r="BK136" s="69"/>
      <c r="BL136" s="69"/>
      <c r="BM136" s="69"/>
      <c r="BN136" s="69"/>
      <c r="BO136" s="69"/>
      <c r="BP136" s="69"/>
      <c r="BQ136" s="69"/>
      <c r="BR136" s="69"/>
      <c r="BS136" s="69"/>
      <c r="BT136" s="69"/>
      <c r="BU136" s="69"/>
      <c r="BV136" s="69"/>
      <c r="BW136" s="69"/>
      <c r="BX136" s="69"/>
      <c r="BY136" s="69"/>
      <c r="BZ136" s="69"/>
      <c r="CA136" s="69"/>
      <c r="CB136" s="69"/>
      <c r="CC136" s="69"/>
      <c r="CD136" s="69"/>
      <c r="CE136" s="69"/>
      <c r="CF136" s="69"/>
      <c r="CG136" s="69"/>
      <c r="CH136" s="69"/>
      <c r="CI136" s="69"/>
      <c r="CJ136" s="69"/>
      <c r="CK136" s="69"/>
      <c r="CL136" s="69"/>
      <c r="CM136" s="69"/>
      <c r="CN136" s="69"/>
      <c r="CO136" s="69"/>
      <c r="CP136" s="69"/>
      <c r="CQ136" s="69"/>
      <c r="CR136" s="69"/>
      <c r="CS136" s="69"/>
      <c r="CT136" s="69"/>
      <c r="CU136" s="69"/>
      <c r="CV136" s="69"/>
      <c r="CW136" s="69"/>
      <c r="CX136" s="69"/>
      <c r="CY136" s="69"/>
      <c r="CZ136" s="69"/>
      <c r="DA136" s="69"/>
      <c r="DB136" s="69"/>
      <c r="DC136" s="69"/>
      <c r="DD136" s="69"/>
      <c r="DE136" s="69"/>
      <c r="DF136" s="69"/>
      <c r="DG136" s="69"/>
      <c r="DH136" s="69"/>
      <c r="DI136" s="69"/>
      <c r="DJ136" s="69"/>
      <c r="DK136" s="69"/>
      <c r="DL136" s="69"/>
      <c r="DM136" s="69"/>
      <c r="DN136" s="69"/>
      <c r="DO136" s="69"/>
      <c r="DP136" s="69"/>
      <c r="DQ136" s="69"/>
      <c r="DR136" s="69"/>
      <c r="DS136" s="69"/>
      <c r="DT136" s="69"/>
      <c r="DU136" s="69"/>
      <c r="DV136" s="69"/>
      <c r="DW136" s="69"/>
      <c r="DX136" s="69"/>
      <c r="DY136" s="69"/>
      <c r="DZ136" s="69"/>
      <c r="EA136" s="69"/>
      <c r="EB136" s="69"/>
      <c r="EC136" s="69"/>
      <c r="ED136" s="69"/>
      <c r="EE136" s="69"/>
      <c r="EF136" s="69"/>
      <c r="EG136" s="69"/>
      <c r="EH136" s="69"/>
      <c r="EI136" s="69"/>
      <c r="EJ136" s="69"/>
      <c r="EK136" s="69"/>
      <c r="EL136" s="69"/>
      <c r="EM136" s="69"/>
      <c r="EN136" s="69"/>
      <c r="EO136" s="69"/>
      <c r="EP136" s="69"/>
      <c r="EQ136" s="69"/>
      <c r="ER136" s="69"/>
      <c r="ES136" s="69"/>
      <c r="ET136" s="69"/>
      <c r="EU136" s="69"/>
      <c r="EV136" s="69"/>
      <c r="EW136" s="69"/>
      <c r="EX136" s="69"/>
      <c r="EY136" s="69"/>
      <c r="EZ136" s="69"/>
      <c r="FA136" s="69"/>
      <c r="FB136" s="69"/>
      <c r="FC136" s="69"/>
      <c r="FD136" s="69"/>
      <c r="FE136" s="69"/>
      <c r="FF136" s="69"/>
      <c r="FG136" s="69"/>
      <c r="FH136" s="69"/>
      <c r="FI136" s="69"/>
      <c r="FJ136" s="69"/>
      <c r="FK136" s="69"/>
      <c r="FL136" s="69"/>
      <c r="FM136" s="69"/>
      <c r="FN136" s="69"/>
      <c r="FO136" s="69"/>
      <c r="FP136" s="69"/>
      <c r="FQ136" s="69"/>
      <c r="FR136" s="69"/>
      <c r="FS136" s="69"/>
      <c r="FT136" s="69"/>
      <c r="FU136" s="69"/>
      <c r="FV136" s="69"/>
      <c r="FW136" s="69"/>
      <c r="FX136" s="69"/>
      <c r="FY136" s="69"/>
      <c r="FZ136" s="69"/>
      <c r="GA136" s="69"/>
      <c r="GB136" s="69"/>
      <c r="GC136" s="69"/>
      <c r="GD136" s="69"/>
      <c r="GE136" s="69"/>
      <c r="GF136" s="69"/>
      <c r="GG136" s="69"/>
      <c r="GH136" s="69"/>
      <c r="GI136" s="69"/>
      <c r="GJ136" s="69"/>
      <c r="GK136" s="69"/>
      <c r="GL136" s="69"/>
      <c r="GM136" s="69"/>
      <c r="GN136" s="69"/>
      <c r="GO136" s="69"/>
      <c r="GP136" s="69"/>
      <c r="GQ136" s="69"/>
      <c r="GR136" s="69"/>
      <c r="GS136" s="69"/>
      <c r="GT136" s="69"/>
      <c r="GU136" s="69"/>
      <c r="GV136" s="69"/>
      <c r="GW136" s="69"/>
      <c r="GX136" s="69"/>
      <c r="GY136" s="69"/>
      <c r="GZ136" s="69"/>
      <c r="HA136" s="69"/>
      <c r="HB136" s="69"/>
      <c r="HC136" s="69"/>
      <c r="HD136" s="69"/>
      <c r="HE136" s="69"/>
      <c r="HF136" s="69"/>
      <c r="HG136" s="69"/>
      <c r="HH136" s="69"/>
      <c r="HI136" s="69"/>
      <c r="HJ136" s="69"/>
      <c r="HK136" s="69"/>
      <c r="HL136" s="69"/>
      <c r="HM136" s="69"/>
    </row>
    <row r="137" spans="1:221" s="70" customFormat="1" ht="21" customHeight="1">
      <c r="A137" s="76" t="s">
        <v>100</v>
      </c>
      <c r="B137" s="79">
        <v>7000</v>
      </c>
      <c r="C137" s="79">
        <v>5000</v>
      </c>
      <c r="D137" s="79">
        <v>7800</v>
      </c>
      <c r="E137" s="79">
        <v>4200</v>
      </c>
      <c r="F137" s="5">
        <f>SUM(B137:E137)</f>
        <v>24000</v>
      </c>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c r="BS137" s="64"/>
      <c r="BT137" s="64"/>
      <c r="BU137" s="64"/>
      <c r="BV137" s="64"/>
      <c r="BW137" s="64"/>
      <c r="BX137" s="64"/>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c r="DO137" s="64"/>
      <c r="DP137" s="64"/>
      <c r="DQ137" s="64"/>
      <c r="DR137" s="64"/>
      <c r="DS137" s="64"/>
      <c r="DT137" s="64"/>
      <c r="DU137" s="64"/>
      <c r="DV137" s="64"/>
      <c r="DW137" s="64"/>
      <c r="DX137" s="64"/>
      <c r="DY137" s="64"/>
      <c r="DZ137" s="64"/>
      <c r="EA137" s="64"/>
      <c r="EB137" s="64"/>
      <c r="EC137" s="64"/>
      <c r="ED137" s="64"/>
      <c r="EE137" s="64"/>
      <c r="EF137" s="64"/>
      <c r="EG137" s="64"/>
      <c r="EH137" s="64"/>
      <c r="EI137" s="64"/>
      <c r="EJ137" s="64"/>
      <c r="EK137" s="64"/>
      <c r="EL137" s="64"/>
      <c r="EM137" s="64"/>
      <c r="EN137" s="64"/>
      <c r="EO137" s="64"/>
      <c r="EP137" s="64"/>
      <c r="EQ137" s="64"/>
      <c r="ER137" s="64"/>
      <c r="ES137" s="64"/>
      <c r="ET137" s="64"/>
      <c r="EU137" s="64"/>
      <c r="EV137" s="64"/>
      <c r="EW137" s="64"/>
      <c r="EX137" s="64"/>
      <c r="EY137" s="64"/>
      <c r="EZ137" s="64"/>
      <c r="FA137" s="64"/>
      <c r="FB137" s="64"/>
      <c r="FC137" s="64"/>
      <c r="FD137" s="64"/>
      <c r="FE137" s="64"/>
      <c r="FF137" s="64"/>
      <c r="FG137" s="64"/>
      <c r="FH137" s="64"/>
      <c r="FI137" s="64"/>
      <c r="FJ137" s="64"/>
      <c r="FK137" s="64"/>
      <c r="FL137" s="64"/>
      <c r="FM137" s="64"/>
      <c r="FN137" s="64"/>
      <c r="FO137" s="64"/>
      <c r="FP137" s="64"/>
      <c r="FQ137" s="64"/>
      <c r="FR137" s="64"/>
      <c r="FS137" s="64"/>
      <c r="FT137" s="64"/>
      <c r="FU137" s="64"/>
      <c r="FV137" s="64"/>
      <c r="FW137" s="64"/>
      <c r="FX137" s="64"/>
      <c r="FY137" s="64"/>
      <c r="FZ137" s="64"/>
      <c r="GA137" s="64"/>
      <c r="GB137" s="64"/>
      <c r="GC137" s="64"/>
      <c r="GD137" s="64"/>
      <c r="GE137" s="64"/>
      <c r="GF137" s="64"/>
      <c r="GG137" s="64"/>
      <c r="GH137" s="64"/>
      <c r="GI137" s="64"/>
      <c r="GJ137" s="64"/>
      <c r="GK137" s="64"/>
      <c r="GL137" s="64"/>
      <c r="GM137" s="64"/>
      <c r="GN137" s="64"/>
      <c r="GO137" s="64"/>
      <c r="GP137" s="64"/>
      <c r="GQ137" s="64"/>
      <c r="GR137" s="64"/>
      <c r="GS137" s="64"/>
      <c r="GT137" s="64"/>
      <c r="GU137" s="64"/>
      <c r="GV137" s="64"/>
      <c r="GW137" s="64"/>
      <c r="GX137" s="64"/>
      <c r="GY137" s="64"/>
      <c r="GZ137" s="64"/>
      <c r="HA137" s="64"/>
      <c r="HB137" s="64"/>
      <c r="HC137" s="64"/>
      <c r="HD137" s="64"/>
      <c r="HE137" s="64"/>
      <c r="HF137" s="64"/>
      <c r="HG137" s="64"/>
      <c r="HH137" s="64"/>
      <c r="HI137" s="64"/>
      <c r="HJ137" s="64"/>
      <c r="HK137" s="64"/>
      <c r="HL137" s="64"/>
      <c r="HM137" s="64"/>
    </row>
    <row r="138" spans="1:6" s="70" customFormat="1" ht="36" customHeight="1">
      <c r="A138" s="159" t="s">
        <v>131</v>
      </c>
      <c r="B138" s="159"/>
      <c r="C138" s="159"/>
      <c r="D138" s="159"/>
      <c r="E138" s="159"/>
      <c r="F138" s="159"/>
    </row>
    <row r="139" spans="1:6" ht="21" customHeight="1">
      <c r="A139" s="146" t="s">
        <v>132</v>
      </c>
      <c r="B139" s="146"/>
      <c r="C139" s="146"/>
      <c r="D139" s="146"/>
      <c r="E139" s="146"/>
      <c r="F139" s="146"/>
    </row>
    <row r="140" spans="1:6" ht="27" customHeight="1">
      <c r="A140" s="146" t="s">
        <v>134</v>
      </c>
      <c r="B140" s="146"/>
      <c r="C140" s="146"/>
      <c r="D140" s="146"/>
      <c r="E140" s="146"/>
      <c r="F140" s="146"/>
    </row>
    <row r="141" spans="1:6" ht="27" customHeight="1">
      <c r="A141" s="146" t="s">
        <v>133</v>
      </c>
      <c r="B141" s="146"/>
      <c r="C141" s="146"/>
      <c r="D141" s="146"/>
      <c r="E141" s="146"/>
      <c r="F141" s="146"/>
    </row>
    <row r="142" spans="1:6" ht="21" customHeight="1">
      <c r="A142" s="146" t="s">
        <v>141</v>
      </c>
      <c r="B142" s="146"/>
      <c r="C142" s="146"/>
      <c r="D142" s="146"/>
      <c r="E142" s="146"/>
      <c r="F142" s="146"/>
    </row>
    <row r="143" spans="1:6" ht="21" customHeight="1">
      <c r="A143" s="146" t="s">
        <v>137</v>
      </c>
      <c r="B143" s="146"/>
      <c r="C143" s="146"/>
      <c r="D143" s="146"/>
      <c r="E143" s="146"/>
      <c r="F143" s="146"/>
    </row>
    <row r="144" spans="1:6" ht="27" customHeight="1">
      <c r="A144" s="146" t="s">
        <v>304</v>
      </c>
      <c r="B144" s="146"/>
      <c r="C144" s="146"/>
      <c r="D144" s="146"/>
      <c r="E144" s="146"/>
      <c r="F144" s="146"/>
    </row>
    <row r="145" spans="1:6" ht="21" customHeight="1">
      <c r="A145" s="146" t="s">
        <v>217</v>
      </c>
      <c r="B145" s="146"/>
      <c r="C145" s="146"/>
      <c r="D145" s="146"/>
      <c r="E145" s="146"/>
      <c r="F145" s="146"/>
    </row>
    <row r="146" spans="1:6" ht="21" customHeight="1">
      <c r="A146" s="146" t="s">
        <v>218</v>
      </c>
      <c r="B146" s="146"/>
      <c r="C146" s="146"/>
      <c r="D146" s="146"/>
      <c r="E146" s="146"/>
      <c r="F146" s="146"/>
    </row>
    <row r="147" spans="1:6" ht="27" customHeight="1">
      <c r="A147" s="146" t="s">
        <v>219</v>
      </c>
      <c r="B147" s="146"/>
      <c r="C147" s="146"/>
      <c r="D147" s="146"/>
      <c r="E147" s="146"/>
      <c r="F147" s="146"/>
    </row>
    <row r="148" spans="1:6" ht="27" customHeight="1">
      <c r="A148" s="146" t="s">
        <v>220</v>
      </c>
      <c r="B148" s="146"/>
      <c r="C148" s="146"/>
      <c r="D148" s="146"/>
      <c r="E148" s="146"/>
      <c r="F148" s="146"/>
    </row>
    <row r="149" spans="1:6" ht="44.25" customHeight="1">
      <c r="A149" s="146" t="s">
        <v>272</v>
      </c>
      <c r="B149" s="146"/>
      <c r="C149" s="146"/>
      <c r="D149" s="146"/>
      <c r="E149" s="146"/>
      <c r="F149" s="146"/>
    </row>
    <row r="150" spans="1:6" ht="27" customHeight="1">
      <c r="A150" s="146" t="s">
        <v>221</v>
      </c>
      <c r="B150" s="150"/>
      <c r="C150" s="150"/>
      <c r="D150" s="150"/>
      <c r="E150" s="150"/>
      <c r="F150" s="150"/>
    </row>
    <row r="151" spans="1:6" ht="21" customHeight="1">
      <c r="A151" s="147" t="s">
        <v>273</v>
      </c>
      <c r="B151" s="148"/>
      <c r="C151" s="148"/>
      <c r="D151" s="148"/>
      <c r="E151" s="148"/>
      <c r="F151" s="149"/>
    </row>
    <row r="152" spans="1:6" ht="48.75" customHeight="1">
      <c r="A152" s="151" t="s">
        <v>183</v>
      </c>
      <c r="B152" s="151"/>
      <c r="C152" s="151" t="s">
        <v>182</v>
      </c>
      <c r="D152" s="151"/>
      <c r="E152" s="151"/>
      <c r="F152" s="151"/>
    </row>
    <row r="153" spans="1:6" ht="34.5" customHeight="1">
      <c r="A153" s="40" t="s">
        <v>117</v>
      </c>
      <c r="B153" s="40" t="s">
        <v>118</v>
      </c>
      <c r="C153" s="151" t="s">
        <v>176</v>
      </c>
      <c r="D153" s="151"/>
      <c r="E153" s="151"/>
      <c r="F153" s="151"/>
    </row>
    <row r="154" spans="1:6" ht="21" customHeight="1">
      <c r="A154" s="106" t="s">
        <v>173</v>
      </c>
      <c r="B154" s="95">
        <v>0.5</v>
      </c>
      <c r="C154" s="142" t="s">
        <v>177</v>
      </c>
      <c r="D154" s="142"/>
      <c r="E154" s="142"/>
      <c r="F154" s="95">
        <v>0</v>
      </c>
    </row>
    <row r="155" spans="1:6" ht="21" customHeight="1">
      <c r="A155" s="106" t="s">
        <v>174</v>
      </c>
      <c r="B155" s="95">
        <v>0.4</v>
      </c>
      <c r="C155" s="142" t="s">
        <v>178</v>
      </c>
      <c r="D155" s="142"/>
      <c r="E155" s="142"/>
      <c r="F155" s="95">
        <v>0.05</v>
      </c>
    </row>
    <row r="156" spans="1:6" ht="21" customHeight="1">
      <c r="A156" s="106" t="s">
        <v>175</v>
      </c>
      <c r="B156" s="95">
        <v>0.3</v>
      </c>
      <c r="C156" s="142" t="s">
        <v>179</v>
      </c>
      <c r="D156" s="142"/>
      <c r="E156" s="142"/>
      <c r="F156" s="95">
        <v>0.1</v>
      </c>
    </row>
    <row r="157" spans="1:6" ht="21" customHeight="1">
      <c r="A157" s="106" t="s">
        <v>119</v>
      </c>
      <c r="B157" s="95">
        <v>0.25</v>
      </c>
      <c r="C157" s="142" t="s">
        <v>180</v>
      </c>
      <c r="D157" s="142"/>
      <c r="E157" s="142"/>
      <c r="F157" s="95">
        <v>0.15</v>
      </c>
    </row>
    <row r="158" spans="1:6" ht="21" customHeight="1">
      <c r="A158" s="106" t="s">
        <v>120</v>
      </c>
      <c r="B158" s="95">
        <v>0.2</v>
      </c>
      <c r="C158" s="143" t="s">
        <v>181</v>
      </c>
      <c r="D158" s="144"/>
      <c r="E158" s="144"/>
      <c r="F158" s="145"/>
    </row>
    <row r="159" spans="1:6" ht="21" customHeight="1">
      <c r="A159" s="106" t="s">
        <v>121</v>
      </c>
      <c r="B159" s="96">
        <v>0.15</v>
      </c>
      <c r="C159" s="104"/>
      <c r="D159" s="103"/>
      <c r="E159" s="14"/>
      <c r="F159" s="123"/>
    </row>
    <row r="160" spans="1:6" ht="21" customHeight="1">
      <c r="A160" s="106" t="s">
        <v>122</v>
      </c>
      <c r="B160" s="96">
        <v>0.1</v>
      </c>
      <c r="C160" s="104"/>
      <c r="D160" s="103"/>
      <c r="E160" s="14"/>
      <c r="F160" s="123"/>
    </row>
    <row r="161" spans="1:6" ht="21" customHeight="1">
      <c r="A161" s="106" t="s">
        <v>151</v>
      </c>
      <c r="B161" s="96">
        <v>0.05</v>
      </c>
      <c r="C161" s="104"/>
      <c r="D161" s="105"/>
      <c r="E161" s="107"/>
      <c r="F161" s="124"/>
    </row>
    <row r="162" spans="1:6" ht="21" customHeight="1">
      <c r="A162" s="106" t="s">
        <v>152</v>
      </c>
      <c r="B162" s="96">
        <v>0</v>
      </c>
      <c r="C162" s="104"/>
      <c r="D162" s="105"/>
      <c r="E162" s="107"/>
      <c r="F162" s="124"/>
    </row>
    <row r="163" spans="1:3" ht="21.75" customHeight="1">
      <c r="A163" s="152"/>
      <c r="B163" s="153"/>
      <c r="C163" s="153"/>
    </row>
    <row r="164" spans="1:3" ht="21.75" customHeight="1">
      <c r="A164" s="152"/>
      <c r="B164" s="153"/>
      <c r="C164" s="153"/>
    </row>
    <row r="165" spans="1:3" ht="21.75" customHeight="1">
      <c r="A165" s="152"/>
      <c r="B165" s="153"/>
      <c r="C165" s="153"/>
    </row>
    <row r="166" spans="1:3" ht="21.75" customHeight="1">
      <c r="A166" s="152"/>
      <c r="B166" s="153"/>
      <c r="C166" s="153"/>
    </row>
    <row r="167" ht="24" customHeight="1"/>
    <row r="168" ht="24.75" customHeight="1"/>
  </sheetData>
  <sheetProtection/>
  <mergeCells count="61">
    <mergeCell ref="B85:C85"/>
    <mergeCell ref="B83:C83"/>
    <mergeCell ref="B84:C84"/>
    <mergeCell ref="B80:C80"/>
    <mergeCell ref="B79:C79"/>
    <mergeCell ref="B77:C77"/>
    <mergeCell ref="B81:C81"/>
    <mergeCell ref="B130:F130"/>
    <mergeCell ref="A139:F139"/>
    <mergeCell ref="B103:F103"/>
    <mergeCell ref="B102:F102"/>
    <mergeCell ref="B128:F128"/>
    <mergeCell ref="B129:F129"/>
    <mergeCell ref="A138:F138"/>
    <mergeCell ref="A112:F112"/>
    <mergeCell ref="A140:F140"/>
    <mergeCell ref="A148:F148"/>
    <mergeCell ref="A141:F141"/>
    <mergeCell ref="A142:F142"/>
    <mergeCell ref="A146:F146"/>
    <mergeCell ref="A147:F147"/>
    <mergeCell ref="A152:B152"/>
    <mergeCell ref="C152:F152"/>
    <mergeCell ref="C153:F153"/>
    <mergeCell ref="A15:F15"/>
    <mergeCell ref="A23:F23"/>
    <mergeCell ref="A166:C166"/>
    <mergeCell ref="A163:C163"/>
    <mergeCell ref="A164:C164"/>
    <mergeCell ref="A165:C165"/>
    <mergeCell ref="A143:F143"/>
    <mergeCell ref="C155:E155"/>
    <mergeCell ref="C156:E156"/>
    <mergeCell ref="C157:E157"/>
    <mergeCell ref="C158:F158"/>
    <mergeCell ref="A149:F149"/>
    <mergeCell ref="A144:F144"/>
    <mergeCell ref="A145:F145"/>
    <mergeCell ref="C154:E154"/>
    <mergeCell ref="A151:F151"/>
    <mergeCell ref="A150:F150"/>
    <mergeCell ref="A1:F1"/>
    <mergeCell ref="A2:F2"/>
    <mergeCell ref="A3:F3"/>
    <mergeCell ref="A11:F11"/>
    <mergeCell ref="A104:F104"/>
    <mergeCell ref="B78:C78"/>
    <mergeCell ref="B82:C82"/>
    <mergeCell ref="B86:C86"/>
    <mergeCell ref="B87:C87"/>
    <mergeCell ref="A54:F54"/>
    <mergeCell ref="A12:F12"/>
    <mergeCell ref="A27:F27"/>
    <mergeCell ref="A66:F66"/>
    <mergeCell ref="A76:F76"/>
    <mergeCell ref="A71:F71"/>
    <mergeCell ref="A24:F24"/>
    <mergeCell ref="A25:F25"/>
    <mergeCell ref="A26:F26"/>
    <mergeCell ref="A13:F13"/>
    <mergeCell ref="A14:F14"/>
  </mergeCells>
  <printOptions horizontalCentered="1"/>
  <pageMargins left="0" right="0" top="0.5905511811023623" bottom="0" header="0" footer="0"/>
  <pageSetup fitToHeight="2" horizontalDpi="300" verticalDpi="300" orientation="landscape" paperSize="9" r:id="rId1"/>
  <headerFooter alignWithMargins="0">
    <oddHeader>&amp;C&amp;"Verdana,Kalın"&amp;16MESLEK BİRLİKLERİ 2008 TARİFELERİ/ EK-A UMUMİ MAHALLER</oddHeader>
  </headerFooter>
  <ignoredErrors>
    <ignoredError sqref="F57:F60 B37 E37 F81:F82"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M43"/>
  <sheetViews>
    <sheetView zoomScale="75" zoomScaleNormal="75" zoomScalePageLayoutView="0" workbookViewId="0" topLeftCell="A21">
      <selection activeCell="B35" sqref="B35:D35"/>
    </sheetView>
  </sheetViews>
  <sheetFormatPr defaultColWidth="8.00390625" defaultRowHeight="12.75"/>
  <cols>
    <col min="1" max="1" width="8.25390625" style="1" customWidth="1"/>
    <col min="2" max="2" width="12.50390625" style="1" customWidth="1"/>
    <col min="3" max="3" width="11.25390625" style="1" customWidth="1"/>
    <col min="4" max="4" width="31.875" style="1" customWidth="1"/>
    <col min="5" max="7" width="12.625" style="1" customWidth="1"/>
    <col min="8" max="12" width="18.625" style="1" customWidth="1"/>
    <col min="13" max="13" width="25.375" style="1" hidden="1" customWidth="1"/>
    <col min="14" max="16384" width="8.00390625" style="1" customWidth="1"/>
  </cols>
  <sheetData>
    <row r="1" spans="1:13" ht="39.75" customHeight="1">
      <c r="A1" s="172" t="s">
        <v>2</v>
      </c>
      <c r="B1" s="180" t="s">
        <v>3</v>
      </c>
      <c r="C1" s="180" t="s">
        <v>4</v>
      </c>
      <c r="D1" s="180" t="s">
        <v>38</v>
      </c>
      <c r="E1" s="181" t="s">
        <v>201</v>
      </c>
      <c r="F1" s="183" t="s">
        <v>202</v>
      </c>
      <c r="G1" s="171" t="s">
        <v>203</v>
      </c>
      <c r="H1" s="175" t="s">
        <v>153</v>
      </c>
      <c r="I1" s="175" t="s">
        <v>154</v>
      </c>
      <c r="J1" s="175" t="s">
        <v>192</v>
      </c>
      <c r="K1" s="175" t="s">
        <v>156</v>
      </c>
      <c r="L1" s="185" t="s">
        <v>157</v>
      </c>
      <c r="M1" s="186" t="s">
        <v>193</v>
      </c>
    </row>
    <row r="2" spans="1:13" ht="39.75" customHeight="1">
      <c r="A2" s="173"/>
      <c r="B2" s="180"/>
      <c r="C2" s="180"/>
      <c r="D2" s="180"/>
      <c r="E2" s="182"/>
      <c r="F2" s="184"/>
      <c r="G2" s="171"/>
      <c r="H2" s="175"/>
      <c r="I2" s="175"/>
      <c r="J2" s="175"/>
      <c r="K2" s="175"/>
      <c r="L2" s="185"/>
      <c r="M2" s="187"/>
    </row>
    <row r="3" spans="1:13" ht="36" customHeight="1">
      <c r="A3" s="179" t="s">
        <v>6</v>
      </c>
      <c r="B3" s="171" t="s">
        <v>7</v>
      </c>
      <c r="C3" s="52" t="s">
        <v>8</v>
      </c>
      <c r="D3" s="38" t="s">
        <v>56</v>
      </c>
      <c r="E3" s="53">
        <v>0.0195</v>
      </c>
      <c r="F3" s="53">
        <v>0.0105</v>
      </c>
      <c r="G3" s="54">
        <v>0.03</v>
      </c>
      <c r="H3" s="10">
        <v>750000</v>
      </c>
      <c r="I3" s="10">
        <f>H3</f>
        <v>750000</v>
      </c>
      <c r="J3" s="10">
        <v>525000</v>
      </c>
      <c r="K3" s="10">
        <v>282692</v>
      </c>
      <c r="L3" s="108">
        <f>H3+I3+J3+K3</f>
        <v>2307692</v>
      </c>
      <c r="M3" s="33">
        <f>L3+(L3*0.1)</f>
        <v>2538461.2</v>
      </c>
    </row>
    <row r="4" spans="1:13" ht="36" customHeight="1">
      <c r="A4" s="179"/>
      <c r="B4" s="171"/>
      <c r="C4" s="55" t="s">
        <v>8</v>
      </c>
      <c r="D4" s="38" t="s">
        <v>57</v>
      </c>
      <c r="E4" s="53">
        <v>0.0195</v>
      </c>
      <c r="F4" s="53">
        <v>0.0105</v>
      </c>
      <c r="G4" s="54">
        <v>0.03</v>
      </c>
      <c r="H4" s="10">
        <v>583000</v>
      </c>
      <c r="I4" s="10">
        <v>496000</v>
      </c>
      <c r="J4" s="10">
        <v>377650</v>
      </c>
      <c r="K4" s="10">
        <v>203350</v>
      </c>
      <c r="L4" s="108">
        <f aca="true" t="shared" si="0" ref="L4:L15">SUM(H4:K4)</f>
        <v>1660000</v>
      </c>
      <c r="M4" s="33">
        <f>L4+(L4*0.1)</f>
        <v>1826000</v>
      </c>
    </row>
    <row r="5" spans="1:13" ht="36" customHeight="1">
      <c r="A5" s="179"/>
      <c r="B5" s="171"/>
      <c r="C5" s="55" t="s">
        <v>8</v>
      </c>
      <c r="D5" s="38" t="s">
        <v>58</v>
      </c>
      <c r="E5" s="53">
        <v>0.0195</v>
      </c>
      <c r="F5" s="53">
        <v>0.0105</v>
      </c>
      <c r="G5" s="54">
        <v>0.03</v>
      </c>
      <c r="H5" s="10">
        <v>440000</v>
      </c>
      <c r="I5" s="10">
        <v>373000</v>
      </c>
      <c r="J5" s="10">
        <v>284550</v>
      </c>
      <c r="K5" s="10">
        <v>153219</v>
      </c>
      <c r="L5" s="108">
        <f t="shared" si="0"/>
        <v>1250769</v>
      </c>
      <c r="M5" s="33">
        <f>L5+(L5*0.1)</f>
        <v>1375845.9</v>
      </c>
    </row>
    <row r="6" spans="1:13" ht="36" customHeight="1">
      <c r="A6" s="179"/>
      <c r="B6" s="171"/>
      <c r="C6" s="55" t="s">
        <v>8</v>
      </c>
      <c r="D6" s="38" t="s">
        <v>59</v>
      </c>
      <c r="E6" s="53">
        <v>0.0195</v>
      </c>
      <c r="F6" s="53">
        <v>0.0105</v>
      </c>
      <c r="G6" s="54">
        <v>0.03</v>
      </c>
      <c r="H6" s="10">
        <v>240000</v>
      </c>
      <c r="I6" s="10">
        <v>235000</v>
      </c>
      <c r="J6" s="10">
        <v>166250</v>
      </c>
      <c r="K6" s="10">
        <v>89520</v>
      </c>
      <c r="L6" s="108">
        <f t="shared" si="0"/>
        <v>730770</v>
      </c>
      <c r="M6" s="33">
        <f>L6+(L6*0.1)</f>
        <v>803847</v>
      </c>
    </row>
    <row r="7" spans="1:13" ht="36" customHeight="1">
      <c r="A7" s="179"/>
      <c r="B7" s="171"/>
      <c r="C7" s="55" t="s">
        <v>8</v>
      </c>
      <c r="D7" s="38" t="s">
        <v>60</v>
      </c>
      <c r="E7" s="53">
        <v>0.0195</v>
      </c>
      <c r="F7" s="53">
        <v>0.0105</v>
      </c>
      <c r="G7" s="54">
        <v>0.03</v>
      </c>
      <c r="H7" s="10">
        <v>125000</v>
      </c>
      <c r="I7" s="10">
        <v>125000</v>
      </c>
      <c r="J7" s="10">
        <v>87500</v>
      </c>
      <c r="K7" s="10">
        <v>47115</v>
      </c>
      <c r="L7" s="108">
        <f t="shared" si="0"/>
        <v>384615</v>
      </c>
      <c r="M7" s="33">
        <f>L7+(L7*0.1)</f>
        <v>423076.5</v>
      </c>
    </row>
    <row r="8" spans="1:13" ht="43.5" customHeight="1">
      <c r="A8" s="56" t="s">
        <v>10</v>
      </c>
      <c r="B8" s="28" t="s">
        <v>11</v>
      </c>
      <c r="C8" s="55" t="s">
        <v>8</v>
      </c>
      <c r="D8" s="38" t="s">
        <v>61</v>
      </c>
      <c r="E8" s="53">
        <v>0.0195</v>
      </c>
      <c r="F8" s="53">
        <v>0.0105</v>
      </c>
      <c r="G8" s="54">
        <v>0.03</v>
      </c>
      <c r="H8" s="57">
        <v>65000</v>
      </c>
      <c r="I8" s="57">
        <v>65000</v>
      </c>
      <c r="J8" s="10">
        <v>46800</v>
      </c>
      <c r="K8" s="10">
        <v>25000</v>
      </c>
      <c r="L8" s="10">
        <f t="shared" si="0"/>
        <v>201800</v>
      </c>
      <c r="M8" s="33">
        <v>48000</v>
      </c>
    </row>
    <row r="9" spans="1:13" ht="36" customHeight="1">
      <c r="A9" s="174" t="s">
        <v>13</v>
      </c>
      <c r="B9" s="171" t="s">
        <v>15</v>
      </c>
      <c r="C9" s="170" t="s">
        <v>62</v>
      </c>
      <c r="D9" s="170"/>
      <c r="E9" s="53">
        <v>0.0195</v>
      </c>
      <c r="F9" s="53">
        <v>0.0105</v>
      </c>
      <c r="G9" s="54">
        <v>0.03</v>
      </c>
      <c r="H9" s="57">
        <v>130000</v>
      </c>
      <c r="I9" s="10">
        <v>130000</v>
      </c>
      <c r="J9" s="10">
        <v>91000</v>
      </c>
      <c r="K9" s="10">
        <v>49000</v>
      </c>
      <c r="L9" s="108">
        <f t="shared" si="0"/>
        <v>400000</v>
      </c>
      <c r="M9" s="33">
        <f>L9-(L9*0.25)</f>
        <v>300000</v>
      </c>
    </row>
    <row r="10" spans="1:13" ht="33.75" customHeight="1">
      <c r="A10" s="174"/>
      <c r="B10" s="171"/>
      <c r="C10" s="170" t="s">
        <v>63</v>
      </c>
      <c r="D10" s="170"/>
      <c r="E10" s="53">
        <v>0.0195</v>
      </c>
      <c r="F10" s="53">
        <v>0.0105</v>
      </c>
      <c r="G10" s="54">
        <v>0.03</v>
      </c>
      <c r="H10" s="188">
        <v>75000</v>
      </c>
      <c r="I10" s="10">
        <v>67000</v>
      </c>
      <c r="J10" s="10">
        <v>49700</v>
      </c>
      <c r="K10" s="10">
        <v>27000</v>
      </c>
      <c r="L10" s="108">
        <f t="shared" si="0"/>
        <v>218700</v>
      </c>
      <c r="M10" s="33">
        <f>L10-(L10*0.25)</f>
        <v>164025</v>
      </c>
    </row>
    <row r="11" spans="1:13" ht="6" customHeight="1" hidden="1">
      <c r="A11" s="174"/>
      <c r="B11" s="171"/>
      <c r="C11" s="170"/>
      <c r="D11" s="170"/>
      <c r="E11" s="53">
        <v>0.0195</v>
      </c>
      <c r="F11" s="53">
        <v>0.0105</v>
      </c>
      <c r="G11" s="54">
        <v>0.03</v>
      </c>
      <c r="H11" s="188"/>
      <c r="I11" s="10">
        <v>120824</v>
      </c>
      <c r="J11" s="10">
        <v>88352.55</v>
      </c>
      <c r="K11" s="10">
        <v>47574.45</v>
      </c>
      <c r="L11" s="108">
        <f t="shared" si="0"/>
        <v>256751</v>
      </c>
      <c r="M11" s="33"/>
    </row>
    <row r="12" spans="1:13" ht="36" customHeight="1">
      <c r="A12" s="174" t="s">
        <v>14</v>
      </c>
      <c r="B12" s="171" t="s">
        <v>29</v>
      </c>
      <c r="C12" s="170" t="s">
        <v>64</v>
      </c>
      <c r="D12" s="170"/>
      <c r="E12" s="53">
        <v>0.0195</v>
      </c>
      <c r="F12" s="53">
        <v>0.0105</v>
      </c>
      <c r="G12" s="54">
        <v>0.03</v>
      </c>
      <c r="H12" s="57">
        <v>130000</v>
      </c>
      <c r="I12" s="10">
        <v>130000</v>
      </c>
      <c r="J12" s="10">
        <v>91000</v>
      </c>
      <c r="K12" s="10">
        <v>49000</v>
      </c>
      <c r="L12" s="108">
        <f>SUM(H12:K12)</f>
        <v>400000</v>
      </c>
      <c r="M12" s="33">
        <v>282563.25</v>
      </c>
    </row>
    <row r="13" spans="1:13" ht="36" customHeight="1">
      <c r="A13" s="174"/>
      <c r="B13" s="171"/>
      <c r="C13" s="170" t="s">
        <v>65</v>
      </c>
      <c r="D13" s="170"/>
      <c r="E13" s="53">
        <v>0.0195</v>
      </c>
      <c r="F13" s="53">
        <v>0.0105</v>
      </c>
      <c r="G13" s="54">
        <v>0.03</v>
      </c>
      <c r="H13" s="59">
        <v>75000</v>
      </c>
      <c r="I13" s="10">
        <v>67000</v>
      </c>
      <c r="J13" s="10">
        <v>49700</v>
      </c>
      <c r="K13" s="10">
        <v>26750</v>
      </c>
      <c r="L13" s="108">
        <f>SUM(H13:K13)</f>
        <v>218450</v>
      </c>
      <c r="M13" s="33">
        <v>148781.67</v>
      </c>
    </row>
    <row r="14" spans="1:13" ht="36" customHeight="1">
      <c r="A14" s="174"/>
      <c r="B14" s="171"/>
      <c r="C14" s="170" t="s">
        <v>34</v>
      </c>
      <c r="D14" s="170"/>
      <c r="E14" s="53">
        <v>0.0195</v>
      </c>
      <c r="F14" s="53">
        <v>0.0105</v>
      </c>
      <c r="G14" s="54">
        <v>0.03</v>
      </c>
      <c r="H14" s="10">
        <v>37000</v>
      </c>
      <c r="I14" s="10">
        <v>37000</v>
      </c>
      <c r="J14" s="10">
        <v>26000</v>
      </c>
      <c r="K14" s="10">
        <v>14000</v>
      </c>
      <c r="L14" s="10">
        <f>SUM(H14:K14)</f>
        <v>114000</v>
      </c>
      <c r="M14" s="33">
        <v>30000</v>
      </c>
    </row>
    <row r="15" spans="1:13" ht="42.75" customHeight="1">
      <c r="A15" s="63" t="s">
        <v>16</v>
      </c>
      <c r="B15" s="28" t="s">
        <v>19</v>
      </c>
      <c r="C15" s="55" t="s">
        <v>8</v>
      </c>
      <c r="D15" s="55" t="s">
        <v>66</v>
      </c>
      <c r="E15" s="53">
        <v>0.0195</v>
      </c>
      <c r="F15" s="53">
        <v>0.0105</v>
      </c>
      <c r="G15" s="54">
        <v>0.03</v>
      </c>
      <c r="H15" s="10">
        <v>37000</v>
      </c>
      <c r="I15" s="10">
        <v>37000</v>
      </c>
      <c r="J15" s="10">
        <v>26000</v>
      </c>
      <c r="K15" s="10">
        <v>14000</v>
      </c>
      <c r="L15" s="10">
        <f t="shared" si="0"/>
        <v>114000</v>
      </c>
      <c r="M15" s="33">
        <f>M14</f>
        <v>30000</v>
      </c>
    </row>
    <row r="16" spans="1:13" ht="34.5" customHeight="1">
      <c r="A16" s="176" t="s">
        <v>18</v>
      </c>
      <c r="B16" s="171" t="s">
        <v>22</v>
      </c>
      <c r="C16" s="170" t="s">
        <v>197</v>
      </c>
      <c r="D16" s="170"/>
      <c r="E16" s="53">
        <v>0.0195</v>
      </c>
      <c r="F16" s="53">
        <v>0.0105</v>
      </c>
      <c r="G16" s="54">
        <v>0.03</v>
      </c>
      <c r="H16" s="37" t="s">
        <v>214</v>
      </c>
      <c r="I16" s="37" t="s">
        <v>214</v>
      </c>
      <c r="J16" s="38" t="s">
        <v>215</v>
      </c>
      <c r="K16" s="38" t="s">
        <v>216</v>
      </c>
      <c r="L16" s="38" t="s">
        <v>112</v>
      </c>
      <c r="M16" s="60">
        <v>0.03</v>
      </c>
    </row>
    <row r="17" spans="1:13" ht="30.75" customHeight="1">
      <c r="A17" s="176"/>
      <c r="B17" s="171"/>
      <c r="C17" s="170" t="s">
        <v>198</v>
      </c>
      <c r="D17" s="170"/>
      <c r="E17" s="53">
        <v>0.0195</v>
      </c>
      <c r="F17" s="53">
        <v>0.0105</v>
      </c>
      <c r="G17" s="54">
        <v>0.03</v>
      </c>
      <c r="H17" s="37" t="s">
        <v>214</v>
      </c>
      <c r="I17" s="37" t="s">
        <v>214</v>
      </c>
      <c r="J17" s="38" t="s">
        <v>215</v>
      </c>
      <c r="K17" s="38" t="s">
        <v>216</v>
      </c>
      <c r="L17" s="38" t="s">
        <v>112</v>
      </c>
      <c r="M17" s="60">
        <v>0.03</v>
      </c>
    </row>
    <row r="18" spans="1:13" ht="29.25" customHeight="1">
      <c r="A18" s="176"/>
      <c r="B18" s="171"/>
      <c r="C18" s="170" t="s">
        <v>199</v>
      </c>
      <c r="D18" s="170"/>
      <c r="E18" s="53">
        <v>0.0195</v>
      </c>
      <c r="F18" s="53">
        <v>0.0105</v>
      </c>
      <c r="G18" s="54">
        <v>0.03</v>
      </c>
      <c r="H18" s="37" t="s">
        <v>214</v>
      </c>
      <c r="I18" s="37" t="s">
        <v>214</v>
      </c>
      <c r="J18" s="38" t="s">
        <v>215</v>
      </c>
      <c r="K18" s="38" t="s">
        <v>216</v>
      </c>
      <c r="L18" s="38" t="s">
        <v>112</v>
      </c>
      <c r="M18" s="60">
        <v>0.03</v>
      </c>
    </row>
    <row r="19" spans="1:13" ht="51.75" customHeight="1">
      <c r="A19" s="35"/>
      <c r="B19" s="27"/>
      <c r="C19" s="177" t="s">
        <v>200</v>
      </c>
      <c r="D19" s="178"/>
      <c r="E19" s="53">
        <v>0.0195</v>
      </c>
      <c r="F19" s="53">
        <v>0.0105</v>
      </c>
      <c r="G19" s="31" t="s">
        <v>9</v>
      </c>
      <c r="H19" s="37" t="s">
        <v>295</v>
      </c>
      <c r="I19" s="37" t="s">
        <v>295</v>
      </c>
      <c r="J19" s="38" t="s">
        <v>296</v>
      </c>
      <c r="K19" s="38" t="s">
        <v>297</v>
      </c>
      <c r="L19" s="38" t="s">
        <v>196</v>
      </c>
      <c r="M19" s="38" t="s">
        <v>196</v>
      </c>
    </row>
    <row r="20" spans="1:13" ht="54" customHeight="1">
      <c r="A20" s="58" t="s">
        <v>20</v>
      </c>
      <c r="B20" s="28" t="s">
        <v>37</v>
      </c>
      <c r="C20" s="61" t="s">
        <v>35</v>
      </c>
      <c r="D20" s="52" t="s">
        <v>113</v>
      </c>
      <c r="E20" s="53">
        <v>0.0195</v>
      </c>
      <c r="F20" s="53">
        <v>0.0105</v>
      </c>
      <c r="G20" s="54">
        <v>0.03</v>
      </c>
      <c r="H20" s="10">
        <v>55000</v>
      </c>
      <c r="I20" s="10">
        <v>40000</v>
      </c>
      <c r="J20" s="10">
        <v>35000</v>
      </c>
      <c r="K20" s="10">
        <v>18710</v>
      </c>
      <c r="L20" s="10">
        <f>SUM(H20:K20)</f>
        <v>148710</v>
      </c>
      <c r="M20" s="33">
        <f>L20</f>
        <v>148710</v>
      </c>
    </row>
    <row r="21" spans="1:13" ht="54" customHeight="1">
      <c r="A21" s="110"/>
      <c r="B21" s="47"/>
      <c r="C21" s="111"/>
      <c r="D21" s="112"/>
      <c r="E21" s="113"/>
      <c r="F21" s="113"/>
      <c r="G21" s="114"/>
      <c r="H21" s="115"/>
      <c r="I21" s="115"/>
      <c r="J21" s="115"/>
      <c r="K21" s="115"/>
      <c r="L21" s="115"/>
      <c r="M21" s="116"/>
    </row>
    <row r="22" spans="1:13" ht="30" customHeight="1">
      <c r="A22" s="171" t="s">
        <v>131</v>
      </c>
      <c r="B22" s="171"/>
      <c r="C22" s="171"/>
      <c r="D22" s="171"/>
      <c r="E22" s="171"/>
      <c r="F22" s="171"/>
      <c r="G22" s="171"/>
      <c r="H22" s="163"/>
      <c r="I22" s="163"/>
      <c r="J22" s="163"/>
      <c r="K22" s="163"/>
      <c r="L22" s="163"/>
      <c r="M22" s="163"/>
    </row>
    <row r="23" spans="1:13" ht="18.75" customHeight="1">
      <c r="A23" s="162" t="s">
        <v>274</v>
      </c>
      <c r="B23" s="162"/>
      <c r="C23" s="162"/>
      <c r="D23" s="162"/>
      <c r="E23" s="162"/>
      <c r="F23" s="162"/>
      <c r="G23" s="162"/>
      <c r="H23" s="163"/>
      <c r="I23" s="163"/>
      <c r="J23" s="163"/>
      <c r="K23" s="163"/>
      <c r="L23" s="163"/>
      <c r="M23" s="163"/>
    </row>
    <row r="24" spans="1:13" ht="27" customHeight="1">
      <c r="A24" s="162" t="s">
        <v>275</v>
      </c>
      <c r="B24" s="162"/>
      <c r="C24" s="162"/>
      <c r="D24" s="162"/>
      <c r="E24" s="162"/>
      <c r="F24" s="162"/>
      <c r="G24" s="162"/>
      <c r="H24" s="163"/>
      <c r="I24" s="163"/>
      <c r="J24" s="163"/>
      <c r="K24" s="163"/>
      <c r="L24" s="163"/>
      <c r="M24" s="163"/>
    </row>
    <row r="25" spans="1:13" ht="18.75" customHeight="1">
      <c r="A25" s="162" t="s">
        <v>276</v>
      </c>
      <c r="B25" s="162"/>
      <c r="C25" s="162"/>
      <c r="D25" s="162"/>
      <c r="E25" s="162"/>
      <c r="F25" s="162"/>
      <c r="G25" s="162"/>
      <c r="H25" s="163"/>
      <c r="I25" s="163"/>
      <c r="J25" s="163"/>
      <c r="K25" s="163"/>
      <c r="L25" s="163"/>
      <c r="M25" s="163"/>
    </row>
    <row r="26" spans="1:13" ht="27" customHeight="1">
      <c r="A26" s="162" t="s">
        <v>277</v>
      </c>
      <c r="B26" s="162"/>
      <c r="C26" s="162"/>
      <c r="D26" s="162"/>
      <c r="E26" s="162"/>
      <c r="F26" s="162"/>
      <c r="G26" s="162"/>
      <c r="H26" s="150"/>
      <c r="I26" s="150"/>
      <c r="J26" s="150"/>
      <c r="K26" s="150"/>
      <c r="L26" s="150"/>
      <c r="M26" s="150"/>
    </row>
    <row r="27" spans="1:13" ht="18.75" customHeight="1">
      <c r="A27" s="162" t="s">
        <v>278</v>
      </c>
      <c r="B27" s="162"/>
      <c r="C27" s="162"/>
      <c r="D27" s="162"/>
      <c r="E27" s="162"/>
      <c r="F27" s="162"/>
      <c r="G27" s="162"/>
      <c r="H27" s="163"/>
      <c r="I27" s="163"/>
      <c r="J27" s="163"/>
      <c r="K27" s="163"/>
      <c r="L27" s="163"/>
      <c r="M27" s="163"/>
    </row>
    <row r="28" spans="1:13" ht="27" customHeight="1">
      <c r="A28" s="162" t="s">
        <v>279</v>
      </c>
      <c r="B28" s="162"/>
      <c r="C28" s="162"/>
      <c r="D28" s="162"/>
      <c r="E28" s="162"/>
      <c r="F28" s="162"/>
      <c r="G28" s="162"/>
      <c r="H28" s="163"/>
      <c r="I28" s="163"/>
      <c r="J28" s="163"/>
      <c r="K28" s="163"/>
      <c r="L28" s="163"/>
      <c r="M28" s="163"/>
    </row>
    <row r="29" spans="1:13" ht="18.75" customHeight="1">
      <c r="A29" s="162" t="s">
        <v>280</v>
      </c>
      <c r="B29" s="162"/>
      <c r="C29" s="162"/>
      <c r="D29" s="162"/>
      <c r="E29" s="162"/>
      <c r="F29" s="162"/>
      <c r="G29" s="162"/>
      <c r="H29" s="163"/>
      <c r="I29" s="163"/>
      <c r="J29" s="163"/>
      <c r="K29" s="163"/>
      <c r="L29" s="163"/>
      <c r="M29" s="163"/>
    </row>
    <row r="30" spans="1:13" ht="27" customHeight="1">
      <c r="A30" s="162" t="s">
        <v>303</v>
      </c>
      <c r="B30" s="162"/>
      <c r="C30" s="162"/>
      <c r="D30" s="162"/>
      <c r="E30" s="162"/>
      <c r="F30" s="162"/>
      <c r="G30" s="162"/>
      <c r="H30" s="163"/>
      <c r="I30" s="163"/>
      <c r="J30" s="163"/>
      <c r="K30" s="163"/>
      <c r="L30" s="163"/>
      <c r="M30" s="163"/>
    </row>
    <row r="31" spans="1:13" ht="18.75" customHeight="1">
      <c r="A31" s="167" t="s">
        <v>284</v>
      </c>
      <c r="B31" s="168"/>
      <c r="C31" s="168"/>
      <c r="D31" s="168"/>
      <c r="E31" s="168"/>
      <c r="F31" s="168"/>
      <c r="G31" s="168"/>
      <c r="H31" s="168"/>
      <c r="I31" s="168"/>
      <c r="J31" s="168"/>
      <c r="K31" s="168"/>
      <c r="L31" s="169"/>
      <c r="M31" s="12"/>
    </row>
    <row r="32" spans="1:13" ht="18.75" customHeight="1">
      <c r="A32" s="162" t="s">
        <v>282</v>
      </c>
      <c r="B32" s="162"/>
      <c r="C32" s="162"/>
      <c r="D32" s="162"/>
      <c r="E32" s="162"/>
      <c r="F32" s="162"/>
      <c r="G32" s="162"/>
      <c r="H32" s="163"/>
      <c r="I32" s="163"/>
      <c r="J32" s="163"/>
      <c r="K32" s="163"/>
      <c r="L32" s="163"/>
      <c r="M32" s="163"/>
    </row>
    <row r="33" spans="1:13" ht="18.75" customHeight="1">
      <c r="A33" s="189" t="s">
        <v>285</v>
      </c>
      <c r="B33" s="190"/>
      <c r="C33" s="190"/>
      <c r="D33" s="190"/>
      <c r="E33" s="190"/>
      <c r="F33" s="190"/>
      <c r="G33" s="190"/>
      <c r="H33" s="190"/>
      <c r="I33" s="190"/>
      <c r="J33" s="190"/>
      <c r="K33" s="190"/>
      <c r="L33" s="191"/>
      <c r="M33" s="41"/>
    </row>
    <row r="34" ht="18.75" customHeight="1"/>
    <row r="35" spans="2:8" ht="31.5" customHeight="1">
      <c r="B35" s="185" t="s">
        <v>306</v>
      </c>
      <c r="C35" s="185"/>
      <c r="D35" s="185"/>
      <c r="E35" s="45"/>
      <c r="F35" s="185" t="s">
        <v>204</v>
      </c>
      <c r="G35" s="163"/>
      <c r="H35" s="163"/>
    </row>
    <row r="36" spans="1:8" ht="18.75" customHeight="1">
      <c r="A36" s="46"/>
      <c r="B36" s="180" t="s">
        <v>114</v>
      </c>
      <c r="C36" s="180"/>
      <c r="D36" s="28" t="s">
        <v>115</v>
      </c>
      <c r="E36" s="47"/>
      <c r="F36" s="165" t="s">
        <v>173</v>
      </c>
      <c r="G36" s="166"/>
      <c r="H36" s="109">
        <v>0.5</v>
      </c>
    </row>
    <row r="37" spans="1:8" ht="18.75" customHeight="1">
      <c r="A37" s="39"/>
      <c r="B37" s="164" t="s">
        <v>123</v>
      </c>
      <c r="C37" s="164"/>
      <c r="D37" s="42">
        <v>0.1</v>
      </c>
      <c r="E37" s="48"/>
      <c r="F37" s="165" t="s">
        <v>174</v>
      </c>
      <c r="G37" s="166"/>
      <c r="H37" s="109">
        <v>0.45</v>
      </c>
    </row>
    <row r="38" spans="1:8" ht="18.75" customHeight="1">
      <c r="A38" s="39"/>
      <c r="B38" s="164" t="s">
        <v>124</v>
      </c>
      <c r="C38" s="164"/>
      <c r="D38" s="42">
        <v>0.1</v>
      </c>
      <c r="E38" s="48"/>
      <c r="F38" s="165" t="s">
        <v>175</v>
      </c>
      <c r="G38" s="166"/>
      <c r="H38" s="109">
        <v>0.4</v>
      </c>
    </row>
    <row r="39" spans="1:8" ht="18.75" customHeight="1">
      <c r="A39" s="39"/>
      <c r="B39" s="164" t="s">
        <v>125</v>
      </c>
      <c r="C39" s="164"/>
      <c r="D39" s="42">
        <v>0.3</v>
      </c>
      <c r="E39" s="48"/>
      <c r="F39" s="165" t="s">
        <v>119</v>
      </c>
      <c r="G39" s="166"/>
      <c r="H39" s="109">
        <v>0.35</v>
      </c>
    </row>
    <row r="40" spans="1:8" ht="18.75" customHeight="1">
      <c r="A40" s="39"/>
      <c r="B40" s="164" t="s">
        <v>126</v>
      </c>
      <c r="C40" s="164"/>
      <c r="D40" s="42">
        <v>0.3</v>
      </c>
      <c r="E40" s="48"/>
      <c r="F40" s="165" t="s">
        <v>120</v>
      </c>
      <c r="G40" s="166"/>
      <c r="H40" s="109">
        <v>0.3</v>
      </c>
    </row>
    <row r="41" spans="1:8" ht="28.5" customHeight="1">
      <c r="A41" s="39"/>
      <c r="B41" s="192" t="s">
        <v>116</v>
      </c>
      <c r="C41" s="192"/>
      <c r="D41" s="42">
        <v>0.4</v>
      </c>
      <c r="E41" s="48"/>
      <c r="F41" s="165" t="s">
        <v>121</v>
      </c>
      <c r="G41" s="166"/>
      <c r="H41" s="109">
        <v>0.2</v>
      </c>
    </row>
    <row r="42" spans="1:8" ht="18.75" customHeight="1">
      <c r="A42" s="39"/>
      <c r="B42" s="39"/>
      <c r="C42" s="39"/>
      <c r="D42" s="39"/>
      <c r="E42" s="39"/>
      <c r="F42" s="165" t="s">
        <v>122</v>
      </c>
      <c r="G42" s="166"/>
      <c r="H42" s="109">
        <v>0.15</v>
      </c>
    </row>
    <row r="43" spans="1:8" ht="18.75" customHeight="1">
      <c r="A43" s="49"/>
      <c r="B43" s="39"/>
      <c r="C43" s="39"/>
      <c r="D43" s="39"/>
      <c r="E43" s="39"/>
      <c r="F43" s="165" t="s">
        <v>151</v>
      </c>
      <c r="G43" s="166"/>
      <c r="H43" s="109">
        <v>0.1</v>
      </c>
    </row>
  </sheetData>
  <sheetProtection/>
  <mergeCells count="59">
    <mergeCell ref="F43:G43"/>
    <mergeCell ref="A33:L33"/>
    <mergeCell ref="B39:C39"/>
    <mergeCell ref="B40:C40"/>
    <mergeCell ref="B41:C41"/>
    <mergeCell ref="F41:G41"/>
    <mergeCell ref="F42:G42"/>
    <mergeCell ref="F39:G39"/>
    <mergeCell ref="F40:G40"/>
    <mergeCell ref="B35:D35"/>
    <mergeCell ref="M1:M2"/>
    <mergeCell ref="L1:L2"/>
    <mergeCell ref="I1:I2"/>
    <mergeCell ref="J1:J2"/>
    <mergeCell ref="H1:H2"/>
    <mergeCell ref="H10:H11"/>
    <mergeCell ref="E1:E2"/>
    <mergeCell ref="F1:F2"/>
    <mergeCell ref="B1:B2"/>
    <mergeCell ref="F35:H35"/>
    <mergeCell ref="B37:C37"/>
    <mergeCell ref="B36:C36"/>
    <mergeCell ref="C1:C2"/>
    <mergeCell ref="G1:G2"/>
    <mergeCell ref="C9:D9"/>
    <mergeCell ref="A24:M24"/>
    <mergeCell ref="A22:M22"/>
    <mergeCell ref="C19:D19"/>
    <mergeCell ref="A23:M23"/>
    <mergeCell ref="A3:A7"/>
    <mergeCell ref="B3:B7"/>
    <mergeCell ref="C16:D16"/>
    <mergeCell ref="D1:D2"/>
    <mergeCell ref="A26:M26"/>
    <mergeCell ref="A1:A2"/>
    <mergeCell ref="A9:A11"/>
    <mergeCell ref="K1:K2"/>
    <mergeCell ref="A16:A18"/>
    <mergeCell ref="B12:B14"/>
    <mergeCell ref="C14:D14"/>
    <mergeCell ref="B16:B18"/>
    <mergeCell ref="C18:D18"/>
    <mergeCell ref="A12:A14"/>
    <mergeCell ref="C17:D17"/>
    <mergeCell ref="C12:D12"/>
    <mergeCell ref="C10:D11"/>
    <mergeCell ref="B9:B11"/>
    <mergeCell ref="C13:D13"/>
    <mergeCell ref="A25:M25"/>
    <mergeCell ref="A29:M29"/>
    <mergeCell ref="A27:M27"/>
    <mergeCell ref="A28:M28"/>
    <mergeCell ref="B38:C38"/>
    <mergeCell ref="F36:G36"/>
    <mergeCell ref="F37:G37"/>
    <mergeCell ref="F38:G38"/>
    <mergeCell ref="A30:M30"/>
    <mergeCell ref="A32:M32"/>
    <mergeCell ref="A31:L31"/>
  </mergeCells>
  <printOptions horizontalCentered="1"/>
  <pageMargins left="0" right="0" top="0.5905511811023623" bottom="0" header="0" footer="0"/>
  <pageSetup fitToHeight="2" fitToWidth="1" horizontalDpi="300" verticalDpi="300" orientation="landscape" paperSize="9" scale="66" r:id="rId1"/>
  <headerFooter alignWithMargins="0">
    <oddHeader>&amp;C&amp;"Verdana,Kalın"&amp;16MESLEK BİRLİKLERİ 2008 TARİFELERİ / EK-B  TELEVİZYON</oddHeader>
  </headerFooter>
  <ignoredErrors>
    <ignoredError sqref="L4:L20"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N40"/>
  <sheetViews>
    <sheetView zoomScale="75" zoomScaleNormal="75" zoomScalePageLayoutView="0" workbookViewId="0" topLeftCell="A1">
      <selection activeCell="D6" sqref="D6"/>
    </sheetView>
  </sheetViews>
  <sheetFormatPr defaultColWidth="9.00390625" defaultRowHeight="12.75"/>
  <cols>
    <col min="1" max="1" width="8.75390625" style="1" customWidth="1"/>
    <col min="2" max="3" width="10.625" style="1" customWidth="1"/>
    <col min="4" max="4" width="20.25390625" style="43" customWidth="1"/>
    <col min="5" max="5" width="10.625" style="1" customWidth="1"/>
    <col min="6" max="7" width="11.625" style="1" customWidth="1"/>
    <col min="8" max="8" width="11.625" style="62" customWidth="1"/>
    <col min="9" max="9" width="17.625" style="44" customWidth="1"/>
    <col min="10" max="13" width="17.625" style="1" customWidth="1"/>
    <col min="14" max="14" width="24.50390625" style="1" hidden="1" customWidth="1"/>
    <col min="15" max="16384" width="9.00390625" style="1" customWidth="1"/>
  </cols>
  <sheetData>
    <row r="1" spans="1:14" ht="39.75" customHeight="1">
      <c r="A1" s="209" t="s">
        <v>2</v>
      </c>
      <c r="B1" s="209" t="s">
        <v>3</v>
      </c>
      <c r="C1" s="209" t="s">
        <v>25</v>
      </c>
      <c r="D1" s="185" t="s">
        <v>4</v>
      </c>
      <c r="E1" s="185" t="s">
        <v>5</v>
      </c>
      <c r="F1" s="181" t="s">
        <v>201</v>
      </c>
      <c r="G1" s="183" t="s">
        <v>202</v>
      </c>
      <c r="H1" s="171" t="s">
        <v>203</v>
      </c>
      <c r="I1" s="201" t="s">
        <v>153</v>
      </c>
      <c r="J1" s="201" t="s">
        <v>154</v>
      </c>
      <c r="K1" s="201" t="s">
        <v>192</v>
      </c>
      <c r="L1" s="201" t="s">
        <v>156</v>
      </c>
      <c r="M1" s="204" t="s">
        <v>157</v>
      </c>
      <c r="N1" s="202" t="s">
        <v>193</v>
      </c>
    </row>
    <row r="2" spans="1:14" ht="39.75" customHeight="1">
      <c r="A2" s="209"/>
      <c r="B2" s="209"/>
      <c r="C2" s="209"/>
      <c r="D2" s="185"/>
      <c r="E2" s="185"/>
      <c r="F2" s="182"/>
      <c r="G2" s="184"/>
      <c r="H2" s="171"/>
      <c r="I2" s="201"/>
      <c r="J2" s="201"/>
      <c r="K2" s="201"/>
      <c r="L2" s="201"/>
      <c r="M2" s="205"/>
      <c r="N2" s="203"/>
    </row>
    <row r="3" spans="1:14" ht="36" customHeight="1">
      <c r="A3" s="198" t="s">
        <v>6</v>
      </c>
      <c r="B3" s="185" t="s">
        <v>50</v>
      </c>
      <c r="C3" s="26" t="s">
        <v>25</v>
      </c>
      <c r="D3" s="30" t="s">
        <v>8</v>
      </c>
      <c r="E3" s="31" t="s">
        <v>39</v>
      </c>
      <c r="F3" s="32">
        <v>0.02</v>
      </c>
      <c r="G3" s="32">
        <v>0.02</v>
      </c>
      <c r="H3" s="117">
        <v>0.04</v>
      </c>
      <c r="I3" s="108">
        <v>100000</v>
      </c>
      <c r="J3" s="108">
        <v>100000</v>
      </c>
      <c r="K3" s="108">
        <v>130000</v>
      </c>
      <c r="L3" s="108">
        <v>70000</v>
      </c>
      <c r="M3" s="108">
        <f aca="true" t="shared" si="0" ref="M3:M12">SUM(I3:L3)</f>
        <v>400000</v>
      </c>
      <c r="N3" s="33">
        <f>M3+(M3*0.1)</f>
        <v>440000</v>
      </c>
    </row>
    <row r="4" spans="1:14" ht="36" customHeight="1">
      <c r="A4" s="198"/>
      <c r="B4" s="185"/>
      <c r="C4" s="26" t="s">
        <v>25</v>
      </c>
      <c r="D4" s="30" t="s">
        <v>8</v>
      </c>
      <c r="E4" s="31" t="s">
        <v>40</v>
      </c>
      <c r="F4" s="32">
        <v>0.02</v>
      </c>
      <c r="G4" s="32">
        <v>0.02</v>
      </c>
      <c r="H4" s="117">
        <v>0.04</v>
      </c>
      <c r="I4" s="108">
        <v>70000</v>
      </c>
      <c r="J4" s="9">
        <v>70000</v>
      </c>
      <c r="K4" s="108">
        <v>91000</v>
      </c>
      <c r="L4" s="108">
        <v>49000</v>
      </c>
      <c r="M4" s="108">
        <f t="shared" si="0"/>
        <v>280000</v>
      </c>
      <c r="N4" s="33">
        <f>M4+(M4*0.1)</f>
        <v>308000</v>
      </c>
    </row>
    <row r="5" spans="1:14" ht="36" customHeight="1">
      <c r="A5" s="163"/>
      <c r="B5" s="185"/>
      <c r="C5" s="26" t="s">
        <v>12</v>
      </c>
      <c r="D5" s="30" t="s">
        <v>8</v>
      </c>
      <c r="E5" s="31" t="s">
        <v>41</v>
      </c>
      <c r="F5" s="32">
        <v>0.02</v>
      </c>
      <c r="G5" s="32">
        <v>0.02</v>
      </c>
      <c r="H5" s="117">
        <v>0.04</v>
      </c>
      <c r="I5" s="108">
        <v>50000</v>
      </c>
      <c r="J5" s="108">
        <v>50000</v>
      </c>
      <c r="K5" s="108">
        <v>65000</v>
      </c>
      <c r="L5" s="108">
        <v>35000</v>
      </c>
      <c r="M5" s="108">
        <f t="shared" si="0"/>
        <v>200000</v>
      </c>
      <c r="N5" s="33">
        <f>M5+(M5*0.1)</f>
        <v>220000</v>
      </c>
    </row>
    <row r="6" spans="1:14" ht="46.5" customHeight="1">
      <c r="A6" s="29" t="s">
        <v>10</v>
      </c>
      <c r="B6" s="27" t="s">
        <v>51</v>
      </c>
      <c r="C6" s="26" t="s">
        <v>12</v>
      </c>
      <c r="D6" s="30" t="s">
        <v>8</v>
      </c>
      <c r="E6" s="31" t="s">
        <v>9</v>
      </c>
      <c r="F6" s="32">
        <v>0.02</v>
      </c>
      <c r="G6" s="32">
        <v>0.02</v>
      </c>
      <c r="H6" s="117">
        <v>0.04</v>
      </c>
      <c r="I6" s="108">
        <v>25000</v>
      </c>
      <c r="J6" s="10">
        <v>25000</v>
      </c>
      <c r="K6" s="108">
        <v>32500</v>
      </c>
      <c r="L6" s="108">
        <v>17500</v>
      </c>
      <c r="M6" s="108">
        <f t="shared" si="0"/>
        <v>100000</v>
      </c>
      <c r="N6" s="33">
        <v>24000</v>
      </c>
    </row>
    <row r="7" spans="1:14" ht="36" customHeight="1">
      <c r="A7" s="200" t="s">
        <v>13</v>
      </c>
      <c r="B7" s="185" t="s">
        <v>28</v>
      </c>
      <c r="C7" s="27" t="s">
        <v>30</v>
      </c>
      <c r="D7" s="30" t="s">
        <v>127</v>
      </c>
      <c r="E7" s="31" t="s">
        <v>9</v>
      </c>
      <c r="F7" s="32">
        <v>0.02</v>
      </c>
      <c r="G7" s="32">
        <v>0.02</v>
      </c>
      <c r="H7" s="117">
        <v>0.04</v>
      </c>
      <c r="I7" s="108">
        <v>25000</v>
      </c>
      <c r="J7" s="10">
        <v>25000</v>
      </c>
      <c r="K7" s="108">
        <v>32500</v>
      </c>
      <c r="L7" s="108">
        <v>17500</v>
      </c>
      <c r="M7" s="108">
        <f t="shared" si="0"/>
        <v>100000</v>
      </c>
      <c r="N7" s="33">
        <f>N6</f>
        <v>24000</v>
      </c>
    </row>
    <row r="8" spans="1:14" ht="36" customHeight="1" hidden="1">
      <c r="A8" s="200"/>
      <c r="B8" s="185"/>
      <c r="C8" s="27" t="s">
        <v>30</v>
      </c>
      <c r="D8" s="30" t="s">
        <v>128</v>
      </c>
      <c r="E8" s="31" t="s">
        <v>9</v>
      </c>
      <c r="F8" s="32">
        <v>0.02</v>
      </c>
      <c r="G8" s="32">
        <v>0.02</v>
      </c>
      <c r="H8" s="117">
        <v>0.04</v>
      </c>
      <c r="I8" s="118">
        <v>18000</v>
      </c>
      <c r="J8" s="10">
        <v>17500</v>
      </c>
      <c r="K8" s="108">
        <v>22750</v>
      </c>
      <c r="L8" s="108">
        <v>12250</v>
      </c>
      <c r="M8" s="108">
        <f t="shared" si="0"/>
        <v>70500</v>
      </c>
      <c r="N8" s="33">
        <v>48000</v>
      </c>
    </row>
    <row r="9" spans="1:14" ht="36" customHeight="1">
      <c r="A9" s="199" t="s">
        <v>14</v>
      </c>
      <c r="B9" s="185" t="s">
        <v>29</v>
      </c>
      <c r="C9" s="27" t="s">
        <v>31</v>
      </c>
      <c r="D9" s="30" t="s">
        <v>42</v>
      </c>
      <c r="E9" s="31" t="s">
        <v>9</v>
      </c>
      <c r="F9" s="32">
        <v>0.02</v>
      </c>
      <c r="G9" s="32">
        <v>0.02</v>
      </c>
      <c r="H9" s="117">
        <v>0.04</v>
      </c>
      <c r="I9" s="108">
        <v>25000</v>
      </c>
      <c r="J9" s="10">
        <v>25000</v>
      </c>
      <c r="K9" s="108">
        <v>32500</v>
      </c>
      <c r="L9" s="108">
        <v>17500</v>
      </c>
      <c r="M9" s="108">
        <f t="shared" si="0"/>
        <v>100000</v>
      </c>
      <c r="N9" s="33">
        <f>N7</f>
        <v>24000</v>
      </c>
    </row>
    <row r="10" spans="1:14" ht="36" customHeight="1" hidden="1">
      <c r="A10" s="199"/>
      <c r="B10" s="185"/>
      <c r="C10" s="27" t="s">
        <v>32</v>
      </c>
      <c r="D10" s="30" t="s">
        <v>43</v>
      </c>
      <c r="E10" s="31" t="s">
        <v>9</v>
      </c>
      <c r="F10" s="32">
        <v>0.02</v>
      </c>
      <c r="G10" s="32">
        <v>0.02</v>
      </c>
      <c r="H10" s="117">
        <v>0.04</v>
      </c>
      <c r="I10" s="118">
        <v>18000</v>
      </c>
      <c r="J10" s="10">
        <v>17500</v>
      </c>
      <c r="K10" s="108">
        <v>22750</v>
      </c>
      <c r="L10" s="108">
        <v>12250</v>
      </c>
      <c r="M10" s="108">
        <f t="shared" si="0"/>
        <v>70500</v>
      </c>
      <c r="N10" s="33">
        <f>M10-(M10*0.25)</f>
        <v>52875</v>
      </c>
    </row>
    <row r="11" spans="1:14" ht="36" customHeight="1">
      <c r="A11" s="199"/>
      <c r="B11" s="185"/>
      <c r="C11" s="26" t="s">
        <v>21</v>
      </c>
      <c r="D11" s="30" t="s">
        <v>17</v>
      </c>
      <c r="E11" s="31" t="s">
        <v>9</v>
      </c>
      <c r="F11" s="32">
        <v>0.02</v>
      </c>
      <c r="G11" s="32">
        <v>0.02</v>
      </c>
      <c r="H11" s="117">
        <v>0.04</v>
      </c>
      <c r="I11" s="108">
        <v>13500</v>
      </c>
      <c r="J11" s="10">
        <v>13500</v>
      </c>
      <c r="K11" s="108">
        <v>17550</v>
      </c>
      <c r="L11" s="108">
        <v>9450</v>
      </c>
      <c r="M11" s="108">
        <f t="shared" si="0"/>
        <v>54000</v>
      </c>
      <c r="N11" s="33">
        <v>15000</v>
      </c>
    </row>
    <row r="12" spans="1:14" ht="51" customHeight="1">
      <c r="A12" s="35" t="s">
        <v>16</v>
      </c>
      <c r="B12" s="27" t="s">
        <v>52</v>
      </c>
      <c r="C12" s="26" t="s">
        <v>23</v>
      </c>
      <c r="D12" s="30" t="s">
        <v>8</v>
      </c>
      <c r="E12" s="31" t="s">
        <v>9</v>
      </c>
      <c r="F12" s="32">
        <v>0.02</v>
      </c>
      <c r="G12" s="32">
        <v>0.02</v>
      </c>
      <c r="H12" s="117">
        <v>0.04</v>
      </c>
      <c r="I12" s="108">
        <v>13500</v>
      </c>
      <c r="J12" s="10">
        <v>13500</v>
      </c>
      <c r="K12" s="108">
        <v>17550</v>
      </c>
      <c r="L12" s="108">
        <v>9450</v>
      </c>
      <c r="M12" s="108">
        <f t="shared" si="0"/>
        <v>54000</v>
      </c>
      <c r="N12" s="33">
        <f>N11</f>
        <v>15000</v>
      </c>
    </row>
    <row r="13" spans="1:14" ht="66.75" customHeight="1">
      <c r="A13" s="193" t="s">
        <v>18</v>
      </c>
      <c r="B13" s="185" t="s">
        <v>22</v>
      </c>
      <c r="C13" s="26" t="s">
        <v>24</v>
      </c>
      <c r="D13" s="36" t="s">
        <v>197</v>
      </c>
      <c r="E13" s="31" t="s">
        <v>9</v>
      </c>
      <c r="F13" s="32">
        <v>0.02</v>
      </c>
      <c r="G13" s="32">
        <v>0.02</v>
      </c>
      <c r="H13" s="117">
        <v>0.04</v>
      </c>
      <c r="I13" s="37" t="s">
        <v>213</v>
      </c>
      <c r="J13" s="37" t="s">
        <v>213</v>
      </c>
      <c r="K13" s="38" t="s">
        <v>211</v>
      </c>
      <c r="L13" s="38" t="s">
        <v>212</v>
      </c>
      <c r="M13" s="38" t="s">
        <v>194</v>
      </c>
      <c r="N13" s="38" t="s">
        <v>194</v>
      </c>
    </row>
    <row r="14" spans="1:14" ht="57.75" customHeight="1">
      <c r="A14" s="194"/>
      <c r="B14" s="185"/>
      <c r="C14" s="26" t="s">
        <v>26</v>
      </c>
      <c r="D14" s="36" t="s">
        <v>198</v>
      </c>
      <c r="E14" s="31" t="s">
        <v>9</v>
      </c>
      <c r="F14" s="32">
        <v>0.02</v>
      </c>
      <c r="G14" s="32">
        <v>0.02</v>
      </c>
      <c r="H14" s="117">
        <v>0.04</v>
      </c>
      <c r="I14" s="37" t="s">
        <v>213</v>
      </c>
      <c r="J14" s="37" t="s">
        <v>213</v>
      </c>
      <c r="K14" s="38" t="s">
        <v>211</v>
      </c>
      <c r="L14" s="38" t="s">
        <v>212</v>
      </c>
      <c r="M14" s="38" t="s">
        <v>194</v>
      </c>
      <c r="N14" s="38" t="s">
        <v>194</v>
      </c>
    </row>
    <row r="15" spans="1:14" ht="53.25" customHeight="1">
      <c r="A15" s="195"/>
      <c r="B15" s="185"/>
      <c r="C15" s="26" t="s">
        <v>27</v>
      </c>
      <c r="D15" s="36" t="s">
        <v>199</v>
      </c>
      <c r="E15" s="31" t="s">
        <v>9</v>
      </c>
      <c r="F15" s="32">
        <v>0.02</v>
      </c>
      <c r="G15" s="32">
        <v>0.02</v>
      </c>
      <c r="H15" s="117">
        <v>0.04</v>
      </c>
      <c r="I15" s="37" t="s">
        <v>213</v>
      </c>
      <c r="J15" s="37" t="s">
        <v>213</v>
      </c>
      <c r="K15" s="38" t="s">
        <v>211</v>
      </c>
      <c r="L15" s="38" t="s">
        <v>212</v>
      </c>
      <c r="M15" s="38" t="s">
        <v>194</v>
      </c>
      <c r="N15" s="38" t="s">
        <v>194</v>
      </c>
    </row>
    <row r="16" spans="1:14" ht="52.5" customHeight="1">
      <c r="A16" s="34" t="s">
        <v>20</v>
      </c>
      <c r="B16" s="34" t="s">
        <v>36</v>
      </c>
      <c r="C16" s="35" t="s">
        <v>27</v>
      </c>
      <c r="D16" s="36" t="s">
        <v>129</v>
      </c>
      <c r="E16" s="31" t="s">
        <v>9</v>
      </c>
      <c r="F16" s="32">
        <v>0.02</v>
      </c>
      <c r="G16" s="32">
        <v>0.02</v>
      </c>
      <c r="H16" s="117">
        <v>0.04</v>
      </c>
      <c r="I16" s="10">
        <v>22000</v>
      </c>
      <c r="J16" s="10">
        <v>22000</v>
      </c>
      <c r="K16" s="10">
        <v>28500</v>
      </c>
      <c r="L16" s="10">
        <v>15500</v>
      </c>
      <c r="M16" s="108">
        <f>SUM(I16:L16)</f>
        <v>88000</v>
      </c>
      <c r="N16" s="33">
        <f>N6</f>
        <v>24000</v>
      </c>
    </row>
    <row r="17" spans="1:14" ht="30" customHeight="1">
      <c r="A17" s="171" t="s">
        <v>131</v>
      </c>
      <c r="B17" s="171"/>
      <c r="C17" s="171"/>
      <c r="D17" s="171"/>
      <c r="E17" s="171"/>
      <c r="F17" s="171"/>
      <c r="G17" s="171"/>
      <c r="H17" s="171"/>
      <c r="I17" s="171"/>
      <c r="J17" s="163"/>
      <c r="K17" s="163"/>
      <c r="L17" s="163"/>
      <c r="M17" s="163"/>
      <c r="N17" s="163"/>
    </row>
    <row r="18" spans="1:14" s="39" customFormat="1" ht="30" customHeight="1">
      <c r="A18" s="196" t="s">
        <v>274</v>
      </c>
      <c r="B18" s="196"/>
      <c r="C18" s="196"/>
      <c r="D18" s="196"/>
      <c r="E18" s="196"/>
      <c r="F18" s="196"/>
      <c r="G18" s="196"/>
      <c r="H18" s="196"/>
      <c r="I18" s="196"/>
      <c r="J18" s="197"/>
      <c r="K18" s="197"/>
      <c r="L18" s="197"/>
      <c r="M18" s="197"/>
      <c r="N18" s="197"/>
    </row>
    <row r="19" spans="1:14" s="39" customFormat="1" ht="30" customHeight="1">
      <c r="A19" s="196" t="s">
        <v>275</v>
      </c>
      <c r="B19" s="196"/>
      <c r="C19" s="196"/>
      <c r="D19" s="196"/>
      <c r="E19" s="196"/>
      <c r="F19" s="196"/>
      <c r="G19" s="196"/>
      <c r="H19" s="196"/>
      <c r="I19" s="196"/>
      <c r="J19" s="197"/>
      <c r="K19" s="197"/>
      <c r="L19" s="197"/>
      <c r="M19" s="197"/>
      <c r="N19" s="197"/>
    </row>
    <row r="20" spans="1:14" s="39" customFormat="1" ht="30" customHeight="1">
      <c r="A20" s="196" t="s">
        <v>276</v>
      </c>
      <c r="B20" s="196"/>
      <c r="C20" s="196"/>
      <c r="D20" s="196"/>
      <c r="E20" s="196"/>
      <c r="F20" s="196"/>
      <c r="G20" s="196"/>
      <c r="H20" s="196"/>
      <c r="I20" s="196"/>
      <c r="J20" s="197"/>
      <c r="K20" s="197"/>
      <c r="L20" s="197"/>
      <c r="M20" s="197"/>
      <c r="N20" s="197"/>
    </row>
    <row r="21" spans="1:14" s="39" customFormat="1" ht="30" customHeight="1">
      <c r="A21" s="196" t="s">
        <v>277</v>
      </c>
      <c r="B21" s="196"/>
      <c r="C21" s="196"/>
      <c r="D21" s="196"/>
      <c r="E21" s="196"/>
      <c r="F21" s="196"/>
      <c r="G21" s="196"/>
      <c r="H21" s="196"/>
      <c r="I21" s="196"/>
      <c r="J21" s="197"/>
      <c r="K21" s="197"/>
      <c r="L21" s="197"/>
      <c r="M21" s="197"/>
      <c r="N21" s="197"/>
    </row>
    <row r="22" spans="1:14" s="39" customFormat="1" ht="30" customHeight="1">
      <c r="A22" s="196" t="s">
        <v>278</v>
      </c>
      <c r="B22" s="196"/>
      <c r="C22" s="196"/>
      <c r="D22" s="196"/>
      <c r="E22" s="196"/>
      <c r="F22" s="196"/>
      <c r="G22" s="196"/>
      <c r="H22" s="196"/>
      <c r="I22" s="196"/>
      <c r="J22" s="197"/>
      <c r="K22" s="197"/>
      <c r="L22" s="197"/>
      <c r="M22" s="197"/>
      <c r="N22" s="197"/>
    </row>
    <row r="23" spans="1:14" s="39" customFormat="1" ht="30" customHeight="1">
      <c r="A23" s="196" t="s">
        <v>279</v>
      </c>
      <c r="B23" s="196"/>
      <c r="C23" s="196"/>
      <c r="D23" s="196"/>
      <c r="E23" s="196"/>
      <c r="F23" s="196"/>
      <c r="G23" s="196"/>
      <c r="H23" s="196"/>
      <c r="I23" s="196"/>
      <c r="J23" s="197"/>
      <c r="K23" s="197"/>
      <c r="L23" s="197"/>
      <c r="M23" s="197"/>
      <c r="N23" s="197"/>
    </row>
    <row r="24" spans="1:14" s="39" customFormat="1" ht="30" customHeight="1">
      <c r="A24" s="196" t="s">
        <v>280</v>
      </c>
      <c r="B24" s="196"/>
      <c r="C24" s="196"/>
      <c r="D24" s="196"/>
      <c r="E24" s="196"/>
      <c r="F24" s="196"/>
      <c r="G24" s="196"/>
      <c r="H24" s="196"/>
      <c r="I24" s="196"/>
      <c r="J24" s="197"/>
      <c r="K24" s="197"/>
      <c r="L24" s="197"/>
      <c r="M24" s="197"/>
      <c r="N24" s="197"/>
    </row>
    <row r="25" spans="1:14" s="39" customFormat="1" ht="30" customHeight="1">
      <c r="A25" s="196" t="s">
        <v>303</v>
      </c>
      <c r="B25" s="196"/>
      <c r="C25" s="196"/>
      <c r="D25" s="196"/>
      <c r="E25" s="196"/>
      <c r="F25" s="196"/>
      <c r="G25" s="196"/>
      <c r="H25" s="196"/>
      <c r="I25" s="196"/>
      <c r="J25" s="197"/>
      <c r="K25" s="197"/>
      <c r="L25" s="197"/>
      <c r="M25" s="197"/>
      <c r="N25" s="197"/>
    </row>
    <row r="26" spans="1:14" s="39" customFormat="1" ht="30" customHeight="1">
      <c r="A26" s="206" t="s">
        <v>281</v>
      </c>
      <c r="B26" s="207"/>
      <c r="C26" s="207"/>
      <c r="D26" s="207"/>
      <c r="E26" s="207"/>
      <c r="F26" s="207"/>
      <c r="G26" s="207"/>
      <c r="H26" s="207"/>
      <c r="I26" s="207"/>
      <c r="J26" s="207"/>
      <c r="K26" s="207"/>
      <c r="L26" s="207"/>
      <c r="M26" s="208"/>
      <c r="N26" s="13"/>
    </row>
    <row r="27" spans="1:14" s="39" customFormat="1" ht="30" customHeight="1">
      <c r="A27" s="196" t="s">
        <v>282</v>
      </c>
      <c r="B27" s="196"/>
      <c r="C27" s="196"/>
      <c r="D27" s="196"/>
      <c r="E27" s="196"/>
      <c r="F27" s="196"/>
      <c r="G27" s="196"/>
      <c r="H27" s="196"/>
      <c r="I27" s="196"/>
      <c r="J27" s="197"/>
      <c r="K27" s="197"/>
      <c r="L27" s="197"/>
      <c r="M27" s="197"/>
      <c r="N27" s="197"/>
    </row>
    <row r="28" spans="1:14" s="39" customFormat="1" ht="30" customHeight="1">
      <c r="A28" s="196" t="s">
        <v>283</v>
      </c>
      <c r="B28" s="196"/>
      <c r="C28" s="196"/>
      <c r="D28" s="196"/>
      <c r="E28" s="196"/>
      <c r="F28" s="196"/>
      <c r="G28" s="196"/>
      <c r="H28" s="196"/>
      <c r="I28" s="196"/>
      <c r="J28" s="197"/>
      <c r="K28" s="197"/>
      <c r="L28" s="197"/>
      <c r="M28" s="197"/>
      <c r="N28" s="197"/>
    </row>
    <row r="29" spans="1:14" s="39" customFormat="1" ht="30" customHeight="1">
      <c r="A29" s="50"/>
      <c r="B29" s="50"/>
      <c r="C29" s="50"/>
      <c r="D29" s="50"/>
      <c r="E29" s="50"/>
      <c r="F29" s="50"/>
      <c r="G29" s="50"/>
      <c r="H29" s="47"/>
      <c r="I29" s="110"/>
      <c r="J29" s="14"/>
      <c r="K29" s="14"/>
      <c r="L29" s="14"/>
      <c r="M29" s="14"/>
      <c r="N29" s="51"/>
    </row>
    <row r="30" spans="2:9" ht="39.75" customHeight="1">
      <c r="B30" s="185" t="s">
        <v>307</v>
      </c>
      <c r="C30" s="185"/>
      <c r="D30" s="185"/>
      <c r="E30" s="45"/>
      <c r="F30" s="185" t="s">
        <v>204</v>
      </c>
      <c r="G30" s="163"/>
      <c r="H30" s="163"/>
      <c r="I30" s="163"/>
    </row>
    <row r="31" spans="1:9" ht="18.75" customHeight="1">
      <c r="A31" s="46"/>
      <c r="B31" s="180" t="s">
        <v>114</v>
      </c>
      <c r="C31" s="180"/>
      <c r="D31" s="28" t="s">
        <v>115</v>
      </c>
      <c r="E31" s="47"/>
      <c r="F31" s="129" t="s">
        <v>173</v>
      </c>
      <c r="G31" s="163"/>
      <c r="H31" s="163"/>
      <c r="I31" s="119">
        <v>0.5</v>
      </c>
    </row>
    <row r="32" spans="1:9" ht="18.75" customHeight="1">
      <c r="A32" s="39"/>
      <c r="B32" s="164" t="s">
        <v>123</v>
      </c>
      <c r="C32" s="164"/>
      <c r="D32" s="42">
        <v>0.1</v>
      </c>
      <c r="E32" s="48"/>
      <c r="F32" s="129" t="s">
        <v>174</v>
      </c>
      <c r="G32" s="163"/>
      <c r="H32" s="163"/>
      <c r="I32" s="119">
        <v>0.45</v>
      </c>
    </row>
    <row r="33" spans="1:9" ht="18.75" customHeight="1">
      <c r="A33" s="39"/>
      <c r="B33" s="164" t="s">
        <v>124</v>
      </c>
      <c r="C33" s="164"/>
      <c r="D33" s="42">
        <v>0.1</v>
      </c>
      <c r="E33" s="48"/>
      <c r="F33" s="129" t="s">
        <v>175</v>
      </c>
      <c r="G33" s="163"/>
      <c r="H33" s="163"/>
      <c r="I33" s="119">
        <v>0.4</v>
      </c>
    </row>
    <row r="34" spans="1:9" ht="18.75" customHeight="1">
      <c r="A34" s="39"/>
      <c r="B34" s="164" t="s">
        <v>125</v>
      </c>
      <c r="C34" s="164"/>
      <c r="D34" s="42">
        <v>0.3</v>
      </c>
      <c r="E34" s="48"/>
      <c r="F34" s="129" t="s">
        <v>119</v>
      </c>
      <c r="G34" s="163"/>
      <c r="H34" s="163"/>
      <c r="I34" s="119">
        <v>0.35</v>
      </c>
    </row>
    <row r="35" spans="1:9" ht="18.75" customHeight="1">
      <c r="A35" s="39"/>
      <c r="B35" s="164" t="s">
        <v>126</v>
      </c>
      <c r="C35" s="164"/>
      <c r="D35" s="42">
        <v>0.3</v>
      </c>
      <c r="E35" s="48"/>
      <c r="F35" s="129" t="s">
        <v>120</v>
      </c>
      <c r="G35" s="163"/>
      <c r="H35" s="163"/>
      <c r="I35" s="119">
        <v>0.3</v>
      </c>
    </row>
    <row r="36" spans="1:9" ht="33" customHeight="1">
      <c r="A36" s="39"/>
      <c r="B36" s="192" t="s">
        <v>116</v>
      </c>
      <c r="C36" s="192"/>
      <c r="D36" s="42">
        <v>0.4</v>
      </c>
      <c r="E36" s="48"/>
      <c r="F36" s="129" t="s">
        <v>121</v>
      </c>
      <c r="G36" s="163"/>
      <c r="H36" s="163"/>
      <c r="I36" s="119">
        <v>0.2</v>
      </c>
    </row>
    <row r="37" spans="1:9" ht="18.75" customHeight="1">
      <c r="A37" s="39"/>
      <c r="B37" s="39"/>
      <c r="C37" s="39"/>
      <c r="D37" s="39"/>
      <c r="E37" s="39"/>
      <c r="F37" s="129" t="s">
        <v>122</v>
      </c>
      <c r="G37" s="163"/>
      <c r="H37" s="163"/>
      <c r="I37" s="119">
        <v>0.15</v>
      </c>
    </row>
    <row r="38" spans="1:9" ht="18.75" customHeight="1">
      <c r="A38" s="49"/>
      <c r="B38" s="39"/>
      <c r="C38" s="39"/>
      <c r="D38" s="39"/>
      <c r="E38" s="39"/>
      <c r="F38" s="129" t="s">
        <v>151</v>
      </c>
      <c r="G38" s="163"/>
      <c r="H38" s="163"/>
      <c r="I38" s="119">
        <v>0.1</v>
      </c>
    </row>
    <row r="39" spans="4:9" ht="12.75">
      <c r="D39" s="1"/>
      <c r="I39" s="1"/>
    </row>
    <row r="40" spans="4:9" ht="12.75">
      <c r="D40" s="1"/>
      <c r="I40" s="1"/>
    </row>
  </sheetData>
  <sheetProtection/>
  <mergeCells count="50">
    <mergeCell ref="D1:D2"/>
    <mergeCell ref="C1:C2"/>
    <mergeCell ref="J1:J2"/>
    <mergeCell ref="F1:F2"/>
    <mergeCell ref="N1:N2"/>
    <mergeCell ref="K1:K2"/>
    <mergeCell ref="L1:L2"/>
    <mergeCell ref="M1:M2"/>
    <mergeCell ref="A26:M26"/>
    <mergeCell ref="B13:B15"/>
    <mergeCell ref="E1:E2"/>
    <mergeCell ref="H1:H2"/>
    <mergeCell ref="A1:A2"/>
    <mergeCell ref="B1:B2"/>
    <mergeCell ref="G1:G2"/>
    <mergeCell ref="I1:I2"/>
    <mergeCell ref="B36:C36"/>
    <mergeCell ref="A17:N17"/>
    <mergeCell ref="A18:N18"/>
    <mergeCell ref="A19:N19"/>
    <mergeCell ref="A20:N20"/>
    <mergeCell ref="A21:N21"/>
    <mergeCell ref="F32:H32"/>
    <mergeCell ref="F33:H33"/>
    <mergeCell ref="A3:A5"/>
    <mergeCell ref="B3:B5"/>
    <mergeCell ref="B9:B11"/>
    <mergeCell ref="A9:A11"/>
    <mergeCell ref="A7:A8"/>
    <mergeCell ref="B7:B8"/>
    <mergeCell ref="F38:H38"/>
    <mergeCell ref="A28:N28"/>
    <mergeCell ref="F34:H34"/>
    <mergeCell ref="F35:H35"/>
    <mergeCell ref="F36:H36"/>
    <mergeCell ref="F37:H37"/>
    <mergeCell ref="B32:C32"/>
    <mergeCell ref="B31:C31"/>
    <mergeCell ref="F31:H31"/>
    <mergeCell ref="B33:C33"/>
    <mergeCell ref="B34:C34"/>
    <mergeCell ref="B35:C35"/>
    <mergeCell ref="A13:A15"/>
    <mergeCell ref="A22:N22"/>
    <mergeCell ref="A25:N25"/>
    <mergeCell ref="A27:N27"/>
    <mergeCell ref="A24:N24"/>
    <mergeCell ref="A23:N23"/>
    <mergeCell ref="B30:D30"/>
    <mergeCell ref="F30:I30"/>
  </mergeCells>
  <printOptions horizontalCentered="1"/>
  <pageMargins left="0" right="0" top="0.5905511811023623" bottom="0" header="0" footer="0"/>
  <pageSetup fitToHeight="2" fitToWidth="1" horizontalDpi="300" verticalDpi="300" orientation="landscape" paperSize="9" scale="69" r:id="rId1"/>
  <headerFooter alignWithMargins="0">
    <oddHeader>&amp;C&amp;"Verdana,Kalın"&amp;16MESLEK BİRLİKLERİ 2008 TARİFELERİ / EK-B RADYO</oddHeader>
  </headerFooter>
  <ignoredErrors>
    <ignoredError sqref="M3:M16"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S21"/>
  <sheetViews>
    <sheetView tabSelected="1" zoomScale="75" zoomScaleNormal="75" zoomScalePageLayoutView="0" workbookViewId="0" topLeftCell="A10">
      <selection activeCell="D5" sqref="D5"/>
    </sheetView>
  </sheetViews>
  <sheetFormatPr defaultColWidth="9.00390625" defaultRowHeight="21.75" customHeight="1"/>
  <cols>
    <col min="1" max="1" width="5.875" style="14" customWidth="1"/>
    <col min="2" max="2" width="36.75390625" style="14" customWidth="1"/>
    <col min="3" max="3" width="45.125" style="14" customWidth="1"/>
    <col min="4" max="4" width="13.50390625" style="24" bestFit="1" customWidth="1"/>
    <col min="5" max="5" width="12.625" style="14" customWidth="1"/>
    <col min="6" max="6" width="13.50390625" style="24" bestFit="1" customWidth="1"/>
    <col min="7" max="7" width="12.625" style="22" customWidth="1"/>
    <col min="8" max="8" width="35.625" style="14" customWidth="1"/>
    <col min="9" max="9" width="13.50390625" style="24" bestFit="1" customWidth="1"/>
    <col min="10" max="10" width="12.625" style="14" customWidth="1"/>
    <col min="11" max="11" width="26.50390625" style="14" customWidth="1"/>
    <col min="12" max="19" width="9.00390625" style="14" customWidth="1"/>
    <col min="20" max="16384" width="9.00390625" style="15" customWidth="1"/>
  </cols>
  <sheetData>
    <row r="1" spans="1:11" ht="34.5" customHeight="1">
      <c r="A1" s="11" t="s">
        <v>222</v>
      </c>
      <c r="B1" s="12" t="s">
        <v>223</v>
      </c>
      <c r="C1" s="197" t="s">
        <v>224</v>
      </c>
      <c r="D1" s="197"/>
      <c r="E1" s="197"/>
      <c r="F1" s="197"/>
      <c r="G1" s="197"/>
      <c r="H1" s="197"/>
      <c r="I1" s="197"/>
      <c r="J1" s="12"/>
      <c r="K1" s="12"/>
    </row>
    <row r="2" spans="1:11" ht="42.75" customHeight="1">
      <c r="A2" s="11" t="s">
        <v>227</v>
      </c>
      <c r="B2" s="211" t="s">
        <v>228</v>
      </c>
      <c r="C2" s="212"/>
      <c r="D2" s="212"/>
      <c r="E2" s="212"/>
      <c r="F2" s="212"/>
      <c r="G2" s="212"/>
      <c r="H2" s="212"/>
      <c r="I2" s="212"/>
      <c r="J2" s="213"/>
      <c r="K2" s="12"/>
    </row>
    <row r="3" spans="1:19" s="18" customFormat="1" ht="34.5" customHeight="1">
      <c r="A3" s="16"/>
      <c r="B3" s="16"/>
      <c r="C3" s="16" t="s">
        <v>225</v>
      </c>
      <c r="D3" s="211" t="s">
        <v>153</v>
      </c>
      <c r="E3" s="215"/>
      <c r="F3" s="211" t="s">
        <v>154</v>
      </c>
      <c r="G3" s="215"/>
      <c r="H3" s="211" t="s">
        <v>226</v>
      </c>
      <c r="I3" s="215"/>
      <c r="J3" s="215"/>
      <c r="K3" s="125" t="s">
        <v>300</v>
      </c>
      <c r="L3" s="17"/>
      <c r="M3" s="17"/>
      <c r="N3" s="17"/>
      <c r="O3" s="17"/>
      <c r="P3" s="17"/>
      <c r="Q3" s="17"/>
      <c r="R3" s="17"/>
      <c r="S3" s="17"/>
    </row>
    <row r="4" spans="1:11" ht="79.5" customHeight="1">
      <c r="A4" s="11"/>
      <c r="B4" s="12" t="s">
        <v>229</v>
      </c>
      <c r="C4" s="13" t="s">
        <v>230</v>
      </c>
      <c r="D4" s="19">
        <v>1000</v>
      </c>
      <c r="E4" s="13" t="s">
        <v>231</v>
      </c>
      <c r="F4" s="19">
        <v>1000</v>
      </c>
      <c r="G4" s="13" t="s">
        <v>231</v>
      </c>
      <c r="H4" s="13"/>
      <c r="I4" s="19" t="s">
        <v>232</v>
      </c>
      <c r="J4" s="25"/>
      <c r="K4" s="214" t="s">
        <v>299</v>
      </c>
    </row>
    <row r="5" spans="1:11" ht="79.5" customHeight="1">
      <c r="A5" s="12"/>
      <c r="B5" s="12" t="s">
        <v>233</v>
      </c>
      <c r="C5" s="13" t="s">
        <v>234</v>
      </c>
      <c r="D5" s="19">
        <v>2500</v>
      </c>
      <c r="E5" s="13" t="s">
        <v>231</v>
      </c>
      <c r="F5" s="19">
        <v>2500</v>
      </c>
      <c r="G5" s="13" t="s">
        <v>231</v>
      </c>
      <c r="H5" s="13" t="s">
        <v>235</v>
      </c>
      <c r="I5" s="120">
        <v>1300</v>
      </c>
      <c r="J5" s="13" t="s">
        <v>236</v>
      </c>
      <c r="K5" s="214"/>
    </row>
    <row r="6" spans="1:11" ht="79.5" customHeight="1">
      <c r="A6" s="12"/>
      <c r="B6" s="12" t="s">
        <v>237</v>
      </c>
      <c r="C6" s="13" t="s">
        <v>234</v>
      </c>
      <c r="D6" s="19">
        <v>2500</v>
      </c>
      <c r="E6" s="13" t="s">
        <v>231</v>
      </c>
      <c r="F6" s="19">
        <v>2500</v>
      </c>
      <c r="G6" s="13" t="s">
        <v>231</v>
      </c>
      <c r="H6" s="13" t="s">
        <v>238</v>
      </c>
      <c r="I6" s="120">
        <v>1300</v>
      </c>
      <c r="J6" s="13" t="s">
        <v>236</v>
      </c>
      <c r="K6" s="214"/>
    </row>
    <row r="7" spans="1:11" ht="79.5" customHeight="1">
      <c r="A7" s="12"/>
      <c r="B7" s="12" t="s">
        <v>239</v>
      </c>
      <c r="C7" s="13" t="s">
        <v>240</v>
      </c>
      <c r="D7" s="19">
        <v>1000</v>
      </c>
      <c r="E7" s="13" t="s">
        <v>231</v>
      </c>
      <c r="F7" s="19">
        <v>1000</v>
      </c>
      <c r="G7" s="13" t="s">
        <v>231</v>
      </c>
      <c r="H7" s="13" t="s">
        <v>241</v>
      </c>
      <c r="I7" s="120">
        <v>500</v>
      </c>
      <c r="J7" s="13" t="s">
        <v>236</v>
      </c>
      <c r="K7" s="214"/>
    </row>
    <row r="8" spans="1:11" ht="79.5" customHeight="1">
      <c r="A8" s="12"/>
      <c r="B8" s="12" t="s">
        <v>242</v>
      </c>
      <c r="C8" s="13" t="s">
        <v>243</v>
      </c>
      <c r="D8" s="19">
        <v>3750</v>
      </c>
      <c r="E8" s="13"/>
      <c r="F8" s="19">
        <v>3750</v>
      </c>
      <c r="G8" s="13"/>
      <c r="H8" s="13" t="s">
        <v>244</v>
      </c>
      <c r="I8" s="120">
        <v>1950</v>
      </c>
      <c r="J8" s="13"/>
      <c r="K8" s="214"/>
    </row>
    <row r="9" spans="1:11" ht="79.5" customHeight="1">
      <c r="A9" s="12"/>
      <c r="B9" s="12" t="s">
        <v>245</v>
      </c>
      <c r="C9" s="13" t="s">
        <v>246</v>
      </c>
      <c r="D9" s="19">
        <v>750</v>
      </c>
      <c r="E9" s="13" t="s">
        <v>247</v>
      </c>
      <c r="F9" s="19">
        <v>750</v>
      </c>
      <c r="G9" s="13" t="s">
        <v>247</v>
      </c>
      <c r="H9" s="13"/>
      <c r="I9" s="120"/>
      <c r="J9" s="13" t="s">
        <v>248</v>
      </c>
      <c r="K9" s="214"/>
    </row>
    <row r="10" spans="1:11" ht="79.5" customHeight="1">
      <c r="A10" s="12"/>
      <c r="B10" s="12" t="s">
        <v>249</v>
      </c>
      <c r="C10" s="12"/>
      <c r="D10" s="20"/>
      <c r="E10" s="13" t="s">
        <v>231</v>
      </c>
      <c r="F10" s="20"/>
      <c r="G10" s="13" t="s">
        <v>231</v>
      </c>
      <c r="H10" s="13"/>
      <c r="I10" s="12"/>
      <c r="J10" s="13" t="s">
        <v>250</v>
      </c>
      <c r="K10" s="214"/>
    </row>
    <row r="11" spans="1:11" ht="79.5" customHeight="1">
      <c r="A11" s="12"/>
      <c r="B11" s="12" t="s">
        <v>251</v>
      </c>
      <c r="C11" s="13" t="s">
        <v>246</v>
      </c>
      <c r="D11" s="19">
        <v>1000</v>
      </c>
      <c r="E11" s="13" t="s">
        <v>231</v>
      </c>
      <c r="F11" s="19">
        <v>1000</v>
      </c>
      <c r="G11" s="13" t="s">
        <v>231</v>
      </c>
      <c r="H11" s="13" t="s">
        <v>252</v>
      </c>
      <c r="I11" s="120">
        <v>500</v>
      </c>
      <c r="J11" s="12"/>
      <c r="K11" s="214"/>
    </row>
    <row r="12" spans="1:11" ht="79.5" customHeight="1">
      <c r="A12" s="12"/>
      <c r="B12" s="12" t="s">
        <v>253</v>
      </c>
      <c r="C12" s="13" t="s">
        <v>246</v>
      </c>
      <c r="D12" s="19">
        <v>5000</v>
      </c>
      <c r="E12" s="13" t="s">
        <v>231</v>
      </c>
      <c r="F12" s="19">
        <v>5000</v>
      </c>
      <c r="G12" s="13" t="s">
        <v>231</v>
      </c>
      <c r="H12" s="13" t="s">
        <v>252</v>
      </c>
      <c r="I12" s="120">
        <v>2500</v>
      </c>
      <c r="J12" s="12"/>
      <c r="K12" s="214"/>
    </row>
    <row r="13" spans="1:11" ht="79.5" customHeight="1">
      <c r="A13" s="12"/>
      <c r="B13" s="12" t="s">
        <v>254</v>
      </c>
      <c r="C13" s="12" t="s">
        <v>255</v>
      </c>
      <c r="D13" s="19">
        <v>1000</v>
      </c>
      <c r="E13" s="13" t="s">
        <v>231</v>
      </c>
      <c r="F13" s="19">
        <v>1000</v>
      </c>
      <c r="G13" s="13" t="s">
        <v>231</v>
      </c>
      <c r="H13" s="12" t="s">
        <v>256</v>
      </c>
      <c r="I13" s="120">
        <v>500</v>
      </c>
      <c r="J13" s="12"/>
      <c r="K13" s="214"/>
    </row>
    <row r="14" spans="1:11" ht="79.5" customHeight="1">
      <c r="A14" s="12"/>
      <c r="B14" s="12" t="s">
        <v>257</v>
      </c>
      <c r="C14" s="12" t="s">
        <v>258</v>
      </c>
      <c r="D14" s="19">
        <v>2000</v>
      </c>
      <c r="E14" s="12"/>
      <c r="F14" s="19">
        <v>2000</v>
      </c>
      <c r="G14" s="23"/>
      <c r="H14" s="21" t="s">
        <v>259</v>
      </c>
      <c r="I14" s="120">
        <v>1000</v>
      </c>
      <c r="J14" s="12"/>
      <c r="K14" s="126"/>
    </row>
    <row r="15" spans="1:11" ht="79.5" customHeight="1">
      <c r="A15" s="12"/>
      <c r="B15" s="12" t="s">
        <v>260</v>
      </c>
      <c r="C15" s="12"/>
      <c r="D15" s="19">
        <v>30</v>
      </c>
      <c r="E15" s="21"/>
      <c r="F15" s="19">
        <v>30</v>
      </c>
      <c r="G15" s="23"/>
      <c r="H15" s="12"/>
      <c r="I15" s="120">
        <v>16</v>
      </c>
      <c r="J15" s="12"/>
      <c r="K15" s="127"/>
    </row>
    <row r="16" spans="1:11" ht="79.5" customHeight="1">
      <c r="A16" s="12"/>
      <c r="B16" s="12" t="s">
        <v>261</v>
      </c>
      <c r="C16" s="12" t="s">
        <v>262</v>
      </c>
      <c r="D16" s="19">
        <v>1550</v>
      </c>
      <c r="E16" s="21"/>
      <c r="F16" s="19">
        <v>1550</v>
      </c>
      <c r="G16" s="23"/>
      <c r="H16" s="12" t="s">
        <v>263</v>
      </c>
      <c r="I16" s="120">
        <v>1100</v>
      </c>
      <c r="J16" s="12"/>
      <c r="K16" s="127"/>
    </row>
    <row r="17" spans="1:11" ht="79.5" customHeight="1">
      <c r="A17" s="12"/>
      <c r="B17" s="12" t="s">
        <v>264</v>
      </c>
      <c r="C17" s="12" t="s">
        <v>262</v>
      </c>
      <c r="D17" s="19">
        <v>6000</v>
      </c>
      <c r="E17" s="21"/>
      <c r="F17" s="19">
        <v>6000</v>
      </c>
      <c r="G17" s="23"/>
      <c r="H17" s="12" t="s">
        <v>263</v>
      </c>
      <c r="I17" s="120">
        <v>2200</v>
      </c>
      <c r="J17" s="12"/>
      <c r="K17" s="127"/>
    </row>
    <row r="18" spans="1:11" ht="79.5" customHeight="1">
      <c r="A18" s="11" t="s">
        <v>265</v>
      </c>
      <c r="B18" s="12" t="s">
        <v>266</v>
      </c>
      <c r="C18" s="197" t="s">
        <v>267</v>
      </c>
      <c r="D18" s="197"/>
      <c r="E18" s="197"/>
      <c r="F18" s="197"/>
      <c r="G18" s="197"/>
      <c r="H18" s="197"/>
      <c r="I18" s="197"/>
      <c r="J18" s="12"/>
      <c r="K18" s="127"/>
    </row>
    <row r="19" spans="1:11" ht="31.5" customHeight="1">
      <c r="A19" s="163" t="s">
        <v>268</v>
      </c>
      <c r="B19" s="163"/>
      <c r="C19" s="163"/>
      <c r="D19" s="163"/>
      <c r="E19" s="163"/>
      <c r="F19" s="163"/>
      <c r="G19" s="163"/>
      <c r="H19" s="163"/>
      <c r="I19" s="163"/>
      <c r="J19" s="12"/>
      <c r="K19" s="121"/>
    </row>
    <row r="20" spans="1:11" ht="37.5" customHeight="1">
      <c r="A20" s="163" t="s">
        <v>269</v>
      </c>
      <c r="B20" s="163"/>
      <c r="C20" s="163"/>
      <c r="D20" s="163"/>
      <c r="E20" s="163"/>
      <c r="F20" s="163"/>
      <c r="G20" s="163"/>
      <c r="H20" s="163"/>
      <c r="I20" s="163"/>
      <c r="J20" s="12"/>
      <c r="K20" s="121"/>
    </row>
    <row r="21" spans="1:11" ht="31.5" customHeight="1">
      <c r="A21" s="163" t="s">
        <v>298</v>
      </c>
      <c r="B21" s="210"/>
      <c r="C21" s="210"/>
      <c r="D21" s="210"/>
      <c r="E21" s="210"/>
      <c r="F21" s="210"/>
      <c r="G21" s="210"/>
      <c r="H21" s="210"/>
      <c r="I21" s="210"/>
      <c r="J21" s="210"/>
      <c r="K21" s="122"/>
    </row>
  </sheetData>
  <sheetProtection/>
  <mergeCells count="10">
    <mergeCell ref="C1:I1"/>
    <mergeCell ref="D3:E3"/>
    <mergeCell ref="F3:G3"/>
    <mergeCell ref="H3:J3"/>
    <mergeCell ref="A20:I20"/>
    <mergeCell ref="A21:J21"/>
    <mergeCell ref="B2:J2"/>
    <mergeCell ref="C18:I18"/>
    <mergeCell ref="A19:I19"/>
    <mergeCell ref="K4:K13"/>
  </mergeCells>
  <printOptions/>
  <pageMargins left="0" right="0" top="0.5905511811023623" bottom="0" header="0" footer="0"/>
  <pageSetup fitToHeight="2" fitToWidth="1" horizontalDpi="600" verticalDpi="600" orientation="landscape" paperSize="9" scale="56" r:id="rId1"/>
  <headerFooter alignWithMargins="0">
    <oddHeader>&amp;C&amp;"Verdana,Kalın"&amp;16MESLEK BİRLİKLERİ 2008 TARİFELERİ / EK-C YENİ TEKNOLOJİLER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Mesam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MESAM</dc:creator>
  <cp:keywords/>
  <dc:description/>
  <cp:lastModifiedBy>Alper GÜÇLÜ</cp:lastModifiedBy>
  <cp:lastPrinted>2007-09-28T10:53:33Z</cp:lastPrinted>
  <dcterms:created xsi:type="dcterms:W3CDTF">2004-06-23T11:27:57Z</dcterms:created>
  <dcterms:modified xsi:type="dcterms:W3CDTF">2007-10-02T06:45:59Z</dcterms:modified>
  <cp:category/>
  <cp:version/>
  <cp:contentType/>
  <cp:contentStatus/>
</cp:coreProperties>
</file>